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11Administrator\Documents\FP 2026\"/>
    </mc:Choice>
  </mc:AlternateContent>
  <xr:revisionPtr revIDLastSave="0" documentId="13_ncr:1_{27A53E82-B2EE-4A73-9DE9-D59393781D1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aslovna" sheetId="12" r:id="rId1"/>
    <sheet name="SAŽETAK" sheetId="10" r:id="rId2"/>
    <sheet name="A1.Prihodi i rashodi prema ekon" sheetId="3" r:id="rId3"/>
    <sheet name="Prihodi i rashodi po izvorima" sheetId="8" state="hidden" r:id="rId4"/>
    <sheet name="A2. Prihodi i rashodi prema izv" sheetId="13" r:id="rId5"/>
    <sheet name="A3. Rashodi prema funkc.klasif" sheetId="5" r:id="rId6"/>
    <sheet name="B1. Račun financ.prema ekon.kla" sheetId="6" r:id="rId7"/>
    <sheet name="List1" sheetId="14" r:id="rId8"/>
    <sheet name="B2. Račun financ.prema izvorima" sheetId="9" r:id="rId9"/>
    <sheet name="Preneseni višak" sheetId="11" state="hidden" r:id="rId10"/>
    <sheet name="II.POSEBNI DIO" sheetId="7" r:id="rId11"/>
    <sheet name="List2" sheetId="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3" l="1"/>
  <c r="D30" i="13"/>
  <c r="C30" i="13"/>
  <c r="F23" i="13"/>
  <c r="D23" i="13"/>
  <c r="E23" i="13" s="1"/>
  <c r="F15" i="13"/>
  <c r="E15" i="13"/>
  <c r="D15" i="13"/>
  <c r="C15" i="13"/>
  <c r="F10" i="13"/>
  <c r="F9" i="13" s="1"/>
  <c r="F8" i="13" s="1"/>
  <c r="E10" i="13"/>
  <c r="E9" i="13" s="1"/>
  <c r="C9" i="13"/>
  <c r="E8" i="13"/>
  <c r="C8" i="13"/>
  <c r="F18" i="3"/>
  <c r="E18" i="3"/>
  <c r="F17" i="3"/>
  <c r="D17" i="3"/>
  <c r="E17" i="3" s="1"/>
  <c r="C17" i="3"/>
  <c r="F16" i="3"/>
  <c r="C16" i="3"/>
  <c r="F13" i="3"/>
  <c r="E13" i="3"/>
  <c r="F9" i="3"/>
  <c r="E9" i="3"/>
  <c r="C9" i="3"/>
  <c r="F39" i="10"/>
  <c r="E39" i="10"/>
  <c r="D39" i="10"/>
  <c r="C39" i="10"/>
  <c r="F36" i="10"/>
  <c r="D36" i="10"/>
  <c r="F12" i="10"/>
  <c r="E12" i="10"/>
  <c r="F11" i="10"/>
  <c r="E11" i="10"/>
  <c r="E8" i="10"/>
  <c r="F25" i="7"/>
  <c r="D25" i="7"/>
  <c r="C25" i="7"/>
  <c r="F19" i="7"/>
  <c r="E19" i="7"/>
  <c r="D19" i="7"/>
  <c r="F18" i="7"/>
  <c r="D18" i="7"/>
  <c r="C18" i="7"/>
  <c r="E13" i="7"/>
  <c r="E12" i="7"/>
  <c r="E11" i="7"/>
  <c r="F10" i="7"/>
  <c r="F9" i="7" s="1"/>
  <c r="E10" i="7"/>
  <c r="C10" i="7"/>
  <c r="D9" i="7"/>
  <c r="C9" i="7"/>
  <c r="E7" i="7"/>
  <c r="D16" i="3" l="1"/>
  <c r="E16" i="3" s="1"/>
</calcChain>
</file>

<file path=xl/sharedStrings.xml><?xml version="1.0" encoding="utf-8"?>
<sst xmlns="http://schemas.openxmlformats.org/spreadsheetml/2006/main" count="416" uniqueCount="201">
  <si>
    <t>DOM ZA STARIJE I NEMOĆNE OSOBE POREČ</t>
  </si>
  <si>
    <t>M. GIOSEFFI 2</t>
  </si>
  <si>
    <t>52440 POREČ - PARENZO</t>
  </si>
  <si>
    <t>OIB: 46167288735</t>
  </si>
  <si>
    <t>Broj: 2163-6-1/43-25/1</t>
  </si>
  <si>
    <t>I IZMJENE I DOPUNE FINANCIJSKOG PLANA DOMA ZA STARIJE I</t>
  </si>
  <si>
    <t>NEMOĆNE OSOBE POREČ ZA 2026. GODINU</t>
  </si>
  <si>
    <t>Ravnateljica:</t>
  </si>
  <si>
    <t>Poreč-Parenzo: 6.5.2026.</t>
  </si>
  <si>
    <t>Sandra Ćakić Kuhar</t>
  </si>
  <si>
    <t>I IZMJENE I DOPUNE FINANCIJSKOG PLANA PRORAČUNSKOG KORISNIKA JEDINICE LOKALNE I PODRUČNE (REGIONALNE) SAMOUPRAVE ZA 2026.</t>
  </si>
  <si>
    <t>I. OPĆI DIO</t>
  </si>
  <si>
    <t>A) SAŽETAK RAČUNA PRIHODA I RASHODA</t>
  </si>
  <si>
    <t>BROJ 
KONTA</t>
  </si>
  <si>
    <t>VRSTA PRIHODA / PRIMITAKA</t>
  </si>
  <si>
    <t>PLANIRANO</t>
  </si>
  <si>
    <t>PROMJENA IZNOS</t>
  </si>
  <si>
    <t>PROMJENA 
POSTOTAK</t>
  </si>
  <si>
    <t>NOVI IZNOS</t>
  </si>
  <si>
    <t/>
  </si>
  <si>
    <t>SVEUKUPNO PRIHODI</t>
  </si>
  <si>
    <t>6</t>
  </si>
  <si>
    <t>Prihodi poslovanja</t>
  </si>
  <si>
    <t>7</t>
  </si>
  <si>
    <t>Prihodi od prodaje nefinancijske imovine</t>
  </si>
  <si>
    <t>SVEUKUPNO RASHODI / IZDACI</t>
  </si>
  <si>
    <t>3</t>
  </si>
  <si>
    <t>Rashodi poslovanja</t>
  </si>
  <si>
    <t>4</t>
  </si>
  <si>
    <t>Rashodi za nabavu nefinancijske imovine</t>
  </si>
  <si>
    <t>RAZLIKA - VIŠAK/MANJAK</t>
  </si>
  <si>
    <t>B) SAŽETAK RAČUNA FINANCIRANJA</t>
  </si>
  <si>
    <t>RAZRED I NAZIV</t>
  </si>
  <si>
    <t>RAČUN ZADUŽIVANJA/FINANCIRANJA</t>
  </si>
  <si>
    <t xml:space="preserve">Primici od financijske imovine i zaduživanja                                                        </t>
  </si>
  <si>
    <t>0,0%</t>
  </si>
  <si>
    <t xml:space="preserve">Izdaci za financijsku imovinu i otplate zajmova                                                     </t>
  </si>
  <si>
    <t>NETO FINANCIRANJE</t>
  </si>
  <si>
    <t>VIŠAK/MANJAK+NETO FINANCIRANJE</t>
  </si>
  <si>
    <t xml:space="preserve">C) PRENESENI VIŠAK ILI PRENESENI MANJAK </t>
  </si>
  <si>
    <t>NAZIV</t>
  </si>
  <si>
    <t>PRIJENOS VIŠKA/MANJKA IZ PRETHODNE GODINE</t>
  </si>
  <si>
    <t>PRIJENOS VIŠKA/MANJKA U SLJEDEĆE RAZDOBLJE</t>
  </si>
  <si>
    <t>0.0%</t>
  </si>
  <si>
    <t>VIŠAK/MANJAK+NETO FINANCIRANJE+PRIJENOS VIŠKA/MANJKA IZ PRETHODNE GODINE-PRIJENOS VIŠKA/MANJKA U SLJEDEĆE RAZDOBLJE</t>
  </si>
  <si>
    <t>D) VIŠEGODIŠNJI PLAN URAVNOTEŽENJA</t>
  </si>
  <si>
    <t>PROMJENA POSTOTAK</t>
  </si>
  <si>
    <t>PRIJENOS VIŠKA / MANJKA IZ PRETHODNE(IH) GODINE</t>
  </si>
  <si>
    <t>VIŠAK / MANJAK IZ PRETHODNE(IH) GODINE KOJI ĆE SE RASPOREDITI / POKRITI</t>
  </si>
  <si>
    <t>VIŠAK / MANJAK TEKUĆE GODINE</t>
  </si>
  <si>
    <t>PRIJENOS VIŠKA / MANJKA U SLJEDEĆE RAZDOBLJE</t>
  </si>
  <si>
    <t xml:space="preserve">I IZMJENE I DOPUNE FINANCIJSKOG PLANA PRORAČUNSKOG KORISNIKA JEDINICE LOKALNE I PODRUČNE (REGIONALNE) SAMOUPRAVE ZA 2026. </t>
  </si>
  <si>
    <t>A. RAČUN PRIHODA I RASHODA</t>
  </si>
  <si>
    <t>A1. PRIHODI I RASHODI PREMA EKONOMSKOJ KLASIFIKACIJI</t>
  </si>
  <si>
    <t xml:space="preserve">  SVEUKUPNO PRIHODI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</si>
  <si>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</si>
  <si>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</si>
  <si>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</si>
  <si>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</si>
  <si>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</si>
  <si>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</t>
  </si>
  <si>
    <t>67</t>
  </si>
  <si>
    <t>Prihodi iz nadležnog proračuna i od HZZO-a temeljem ugovornih obveza</t>
  </si>
  <si>
    <t>72</t>
  </si>
  <si>
    <t>Prihodi od prodaje proizvedene dugotrajne imovine</t>
  </si>
  <si>
    <t xml:space="preserve">  SVEUKUPNO RASHODI / IZDACI</t>
  </si>
  <si>
    <t>31</t>
  </si>
  <si>
    <t>Rashodi za zaposlene</t>
  </si>
  <si>
    <t>32</t>
  </si>
  <si>
    <t>Materijalni rashodi</t>
  </si>
  <si>
    <t>34</t>
  </si>
  <si>
    <t>Financijski rashodi</t>
  </si>
  <si>
    <t>41</t>
  </si>
  <si>
    <t>Rashodi za nabavu neproizvedene dugotrajne imovine</t>
  </si>
  <si>
    <t>42</t>
  </si>
  <si>
    <t>Rashodi za nabavu proizvedene dugotrajne imovine</t>
  </si>
  <si>
    <t>FINANCIJSKI PLAN PRORAČUNSKOG KORISNIKA JEDINICE LOKALNE I PODRUČNE (REGIONALNE) SAMOUPRAVE 
ZA 2024. I PROJEKCIJA ZA 2025. I 2026. GODINU</t>
  </si>
  <si>
    <t xml:space="preserve">A. RAČUN PRIHODA I RASHODA </t>
  </si>
  <si>
    <t>PRIHODI POSLOVANJA PREMA IZVORIMA FINANCIRANJA</t>
  </si>
  <si>
    <t>Brojčana oznaka i naziv</t>
  </si>
  <si>
    <t>Izvršenje 2022.</t>
  </si>
  <si>
    <t>Plan 2023.</t>
  </si>
  <si>
    <t>Plan za 2024.</t>
  </si>
  <si>
    <t>Projekcija 
za 2025.</t>
  </si>
  <si>
    <t>Projekcija 
za 2026.</t>
  </si>
  <si>
    <t>PRIHODI UKUPNO</t>
  </si>
  <si>
    <t>1 Opći prihodi i primici</t>
  </si>
  <si>
    <t xml:space="preserve">  11 Opći prihodi i primici</t>
  </si>
  <si>
    <t>…</t>
  </si>
  <si>
    <t>4 Prihodi za posebne namjene</t>
  </si>
  <si>
    <t xml:space="preserve">  43 Ostali prihodi za posebne namjene</t>
  </si>
  <si>
    <t>5 Pomoći</t>
  </si>
  <si>
    <t xml:space="preserve">  52 Ostale pomoći</t>
  </si>
  <si>
    <t>RASHODI POSLOVANJA PREMA IZVORIMA FINANCIRANJA</t>
  </si>
  <si>
    <t>RASHODI UKUPNO</t>
  </si>
  <si>
    <t>3 Vlastiti prihodi</t>
  </si>
  <si>
    <t xml:space="preserve">  31 Vlastiti prihodi</t>
  </si>
  <si>
    <t>A2. PRIHODI I RASHODI PREMA IZVORIMA FINANCIRANJA</t>
  </si>
  <si>
    <t>OPĆI PRIHODI I PRIMICI PRORAČUNA</t>
  </si>
  <si>
    <t>Izvor  1.4. Opći prihodi i primici</t>
  </si>
  <si>
    <t>VLASTITI PRIHODI</t>
  </si>
  <si>
    <t>Izvor  3.1. Vlastiti prihodi proračunskih korisnika</t>
  </si>
  <si>
    <t>PRIHODI ZA POSEBNE NAMJENE</t>
  </si>
  <si>
    <t>Izvor  4.8. Prihodi za posebne namjene proračunskih korisnika</t>
  </si>
  <si>
    <t>POMOĆI</t>
  </si>
  <si>
    <t>Izvor  5.0.111 Pomoći iz državnog proračuna kroz 11 PK</t>
  </si>
  <si>
    <t>Izvor  5.2.11 Pomoći iz županijskog proračuna PK</t>
  </si>
  <si>
    <t>Izvor  5.2.31 Pomoći iz općinskog proračuna PK</t>
  </si>
  <si>
    <t>DONACIJE</t>
  </si>
  <si>
    <t>Izvor  6.1. Donacije za proračunske korisnike</t>
  </si>
  <si>
    <t>PRIHODI OD PRODAJE ILI ZAMJENE NEF IMOVINE</t>
  </si>
  <si>
    <t>Izvor  7.5. Prihodi naknade s naslova osiguranja za PK</t>
  </si>
  <si>
    <t>Izvor  6.1.  Donacije za proračunske korisnike</t>
  </si>
  <si>
    <t>PRIHODI OD PRODAJE ILI ZAMJENE NEF.IMOVINE</t>
  </si>
  <si>
    <t>A3. RASHODI PREMA FUNKCIJSKOJ KLASIFIKACIJI</t>
  </si>
  <si>
    <t>PROJEKCIJA</t>
  </si>
  <si>
    <t>INDEKS</t>
  </si>
  <si>
    <t>5 (€)</t>
  </si>
  <si>
    <t>8</t>
  </si>
  <si>
    <t>9</t>
  </si>
  <si>
    <t>2026</t>
  </si>
  <si>
    <t>(2/1)</t>
  </si>
  <si>
    <t>(3/2)</t>
  </si>
  <si>
    <t>(4/3)</t>
  </si>
  <si>
    <t>(5/4)</t>
  </si>
  <si>
    <t>Funkcijska klasifikacija  10 Socijalna zaštita</t>
  </si>
  <si>
    <t>Funkcijska klasifikacija  102 Starost</t>
  </si>
  <si>
    <t>Funkcijska klasifikacija  1020 Starost</t>
  </si>
  <si>
    <t>B. RAČUN FINANCIRANJA</t>
  </si>
  <si>
    <t>B1. RAČUN FINANCIRANJA PREMA EKONOMSKOJ KLASIFIKACIJI</t>
  </si>
  <si>
    <t>Razred</t>
  </si>
  <si>
    <t>Skupina</t>
  </si>
  <si>
    <t>Naziv</t>
  </si>
  <si>
    <t>PROMJENA IZNOSA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</si>
  <si>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</si>
  <si>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</si>
  <si>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</si>
  <si>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</si>
  <si>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</si>
  <si>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</si>
  <si>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 xml:space="preserve">I IZMJENE I DOPUNE FINANCIJSKOG PLANA PRORAČUNSKOG KORISNIKA JEDINICE LOKALNE I PODRUČNE (REGIONALNE) SAMOUPRAVE ZA 2025. </t>
  </si>
  <si>
    <t>B2. RAČUN FINANCIRANJA PREMA IZVORIMA FINANCIRANJA</t>
  </si>
  <si>
    <t>Razred/ skupina</t>
  </si>
  <si>
    <t>UKUPNO PRIMICI</t>
  </si>
  <si>
    <t>1.4.</t>
  </si>
  <si>
    <t xml:space="preserve">Opći prihodi i primici  </t>
  </si>
  <si>
    <t>3.1.</t>
  </si>
  <si>
    <t>Vlastiti prihodi proračunskih korisnika</t>
  </si>
  <si>
    <t>4.8.</t>
  </si>
  <si>
    <t>Prihodi za posebne namjene proračunskih korisnika</t>
  </si>
  <si>
    <t xml:space="preserve">  5.0.111</t>
  </si>
  <si>
    <t>Pomoći iz državnog proračuna kroz 11 PK</t>
  </si>
  <si>
    <t>5.2.11.</t>
  </si>
  <si>
    <t>Pomoći iz županijskog proračuna PK</t>
  </si>
  <si>
    <t xml:space="preserve">  5.2.31.</t>
  </si>
  <si>
    <t>Pomoći iz općinskog proračuna PK</t>
  </si>
  <si>
    <t>6.1.</t>
  </si>
  <si>
    <t xml:space="preserve"> Donacije za proračunske korisnike</t>
  </si>
  <si>
    <t xml:space="preserve"> UKUPNO IZDACI</t>
  </si>
  <si>
    <t xml:space="preserve">5.0.111 </t>
  </si>
  <si>
    <t>5.2.31.</t>
  </si>
  <si>
    <t xml:space="preserve"> Pomoći iz općinskog proračuna PK</t>
  </si>
  <si>
    <t>I IZMJENE I DOPUNE FINANCIJSKOG PLANA PRORAČUNSKOG KORISNIKA JEDINICE LOKALNE I PODRUČNE (REGIONALNE) SAMOUPRAVE ZA 2024.</t>
  </si>
  <si>
    <t>C. PRENESENI VIŠAK ILI PRENESENI MANJAK I VIŠEGODIŠNJI PLAN URAVNOTEŽENJA</t>
  </si>
  <si>
    <t>UKUPAN DONOS VIŠKA / MANJKA IZ PRETHODNE(IH) GODINE</t>
  </si>
  <si>
    <t>Izvor</t>
  </si>
  <si>
    <t>Naziv rashoda</t>
  </si>
  <si>
    <t>Plan 2024</t>
  </si>
  <si>
    <t>Promjena iznos</t>
  </si>
  <si>
    <t>Promjena postotak</t>
  </si>
  <si>
    <t>Novi iznos</t>
  </si>
  <si>
    <t>5.3.</t>
  </si>
  <si>
    <t>Pomoći iz državnog proračuna za korisnike</t>
  </si>
  <si>
    <t>5.5.</t>
  </si>
  <si>
    <t>Pomoći iz općinskog proračuna za korisnike</t>
  </si>
  <si>
    <t>Prihodi od upravnih i administrativnih pristojbi, pristojbi po posebnim propisima i naknadama</t>
  </si>
  <si>
    <t xml:space="preserve">Prihodi za posebne namjene prpračunskih korisnika </t>
  </si>
  <si>
    <t>Prihodi od prodaje proizvoda i robe te pruženih usluga i prihodi od donacija</t>
  </si>
  <si>
    <t>Vlastiti prihodi proračunskog korisnika</t>
  </si>
  <si>
    <t>Pomoći iz nadležnog proračuna i od HZZO-a temeljem ugovornih obveza</t>
  </si>
  <si>
    <t>7.4.</t>
  </si>
  <si>
    <t>Prihodi od prodaje automobila</t>
  </si>
  <si>
    <t>VIŠAK/MANJAK +NETO FINANCIRANJE</t>
  </si>
  <si>
    <t>II. POSEBNI DIO</t>
  </si>
  <si>
    <t>VRSTA RASHODA / IZDATAKA</t>
  </si>
  <si>
    <t>Razdjel 003 UPRAVNI ODJEL ZA DRUŠTVENE DJELATNOSTI</t>
  </si>
  <si>
    <t>Glava 00307 USTANOVE SOCIJALNE SKRBI</t>
  </si>
  <si>
    <t>Izvor  1 Opći prihodi i primici</t>
  </si>
  <si>
    <t xml:space="preserve">Izvor  3 Vlastiti prihodi </t>
  </si>
  <si>
    <t xml:space="preserve">Izvor  4 Prihodi za posebne namjene </t>
  </si>
  <si>
    <t>Izvor  5 Pomoći</t>
  </si>
  <si>
    <t>Glavni program A01 Redovna djelatnost gradskih upravnih odjela</t>
  </si>
  <si>
    <t>Program 1034 JAVNE POTREBE U SOCIJALNOJ SKRBI</t>
  </si>
  <si>
    <t>Aktivnost A100001 Redovna djelatnost ustanove</t>
  </si>
  <si>
    <t>Aktivnost A100002 Poludnevni boravak za starije osobe</t>
  </si>
  <si>
    <t>Aktivnost A100003 Hospicij - kućna skrb</t>
  </si>
  <si>
    <t>Aktivnost A100004 Medicinska rekreacija za starije osobe</t>
  </si>
  <si>
    <t>Aktivnost A100059 Pomoć i njega u kući</t>
  </si>
  <si>
    <t>Aktivnost A100060 Priprema i dostava toplog obroka</t>
  </si>
  <si>
    <t>Izvor 1  Opći prihodi i primici</t>
  </si>
  <si>
    <t>Kapitalni projekt K100004 Nabava opreme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</si>
</sst>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charset val="238"/>
      <scheme val="minor"/>
    </font>
    <font>
      <sz val="10"/>
      <color theme="1"/>
      <name val="Arial"/>
      <charset val="238"/>
    </font>
    <font>
      <b/>
      <sz val="12"/>
      <color indexed="8"/>
      <name val="Arial"/>
      <charset val="238"/>
    </font>
    <font>
      <b/>
      <sz val="14"/>
      <color indexed="8"/>
      <name val="Arial"/>
      <charset val="238"/>
    </font>
    <font>
      <b/>
      <sz val="11"/>
      <color indexed="8"/>
      <name val="Arial"/>
      <charset val="238"/>
    </font>
    <font>
      <b/>
      <sz val="10"/>
      <name val="Arial"/>
      <charset val="238"/>
    </font>
    <font>
      <b/>
      <sz val="10"/>
      <color indexed="9"/>
      <name val="Arial"/>
      <charset val="238"/>
    </font>
    <font>
      <b/>
      <sz val="10"/>
      <color indexed="8"/>
      <name val="Arial"/>
      <charset val="238"/>
    </font>
    <font>
      <sz val="12"/>
      <color theme="1"/>
      <name val="Calibri"/>
      <charset val="238"/>
      <scheme val="minor"/>
    </font>
    <font>
      <sz val="9"/>
      <color theme="1"/>
      <name val="Calibri"/>
      <charset val="238"/>
      <scheme val="minor"/>
    </font>
    <font>
      <b/>
      <sz val="9"/>
      <color indexed="8"/>
      <name val="Arial"/>
      <charset val="238"/>
    </font>
    <font>
      <sz val="9"/>
      <color indexed="8"/>
      <name val="Arial"/>
      <charset val="238"/>
    </font>
    <font>
      <b/>
      <sz val="9"/>
      <name val="Arial"/>
      <charset val="238"/>
    </font>
    <font>
      <sz val="9"/>
      <name val="Arial"/>
      <charset val="238"/>
    </font>
    <font>
      <b/>
      <sz val="9"/>
      <color theme="1"/>
      <name val="Arial"/>
      <charset val="238"/>
    </font>
    <font>
      <b/>
      <sz val="9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sz val="11"/>
      <color indexed="8"/>
      <name val="Arial"/>
      <charset val="238"/>
    </font>
    <font>
      <sz val="10"/>
      <color indexed="8"/>
      <name val="Arial"/>
      <charset val="238"/>
    </font>
    <font>
      <b/>
      <sz val="10"/>
      <color theme="1"/>
      <name val="Arial"/>
      <charset val="238"/>
    </font>
    <font>
      <sz val="10"/>
      <name val="Arial"/>
      <charset val="238"/>
    </font>
    <font>
      <i/>
      <sz val="10"/>
      <name val="Arial"/>
      <charset val="238"/>
    </font>
    <font>
      <sz val="11"/>
      <color theme="1"/>
      <name val="Arial"/>
      <charset val="238"/>
    </font>
    <font>
      <b/>
      <sz val="11"/>
      <color theme="1"/>
      <name val="Calibri"/>
      <charset val="238"/>
      <scheme val="minor"/>
    </font>
    <font>
      <b/>
      <sz val="10"/>
      <name val="Arial"/>
      <charset val="134"/>
    </font>
    <font>
      <sz val="14"/>
      <color indexed="8"/>
      <name val="Arial"/>
      <charset val="238"/>
    </font>
    <font>
      <sz val="10"/>
      <color indexed="9"/>
      <name val="Calibri"/>
      <charset val="238"/>
      <scheme val="minor"/>
    </font>
    <font>
      <b/>
      <sz val="10"/>
      <color indexed="9"/>
      <name val="Arial"/>
      <charset val="134"/>
    </font>
    <font>
      <b/>
      <sz val="12"/>
      <name val="Arial"/>
      <charset val="238"/>
    </font>
    <font>
      <sz val="12"/>
      <name val="Calibri"/>
      <charset val="238"/>
      <scheme val="minor"/>
    </font>
    <font>
      <b/>
      <sz val="14"/>
      <name val="Arial"/>
      <charset val="238"/>
    </font>
    <font>
      <sz val="14"/>
      <name val="Arial"/>
      <charset val="238"/>
    </font>
    <font>
      <b/>
      <i/>
      <sz val="9"/>
      <color indexed="8"/>
      <name val="Arial"/>
      <charset val="238"/>
    </font>
    <font>
      <sz val="9"/>
      <color theme="1"/>
      <name val="Arial"/>
      <charset val="238"/>
    </font>
    <font>
      <sz val="12"/>
      <color theme="1"/>
      <name val="Arial"/>
      <charset val="238"/>
    </font>
    <font>
      <b/>
      <sz val="14"/>
      <color theme="1"/>
      <name val="Arial"/>
      <charset val="238"/>
    </font>
    <font>
      <b/>
      <sz val="14"/>
      <color rgb="FF663300"/>
      <name val="Arial"/>
      <charset val="238"/>
    </font>
    <font>
      <sz val="11"/>
      <color theme="4" tint="-0.499984740745262"/>
      <name val="Arial"/>
      <charset val="238"/>
    </font>
    <font>
      <sz val="11"/>
      <color rgb="FF663300"/>
      <name val="Arial"/>
      <charset val="238"/>
    </font>
    <font>
      <sz val="11"/>
      <color theme="4" tint="-0.249977111117893"/>
      <name val="Arial"/>
      <charset val="238"/>
    </font>
  </fonts>
  <fills count="1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4" fontId="5" fillId="0" borderId="1" xfId="0" applyNumberFormat="1" applyFont="1" applyBorder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5" fillId="3" borderId="1" xfId="0" applyFont="1" applyFill="1" applyBorder="1"/>
    <xf numFmtId="4" fontId="5" fillId="3" borderId="1" xfId="0" applyNumberFormat="1" applyFont="1" applyFill="1" applyBorder="1"/>
    <xf numFmtId="0" fontId="5" fillId="4" borderId="1" xfId="0" applyFont="1" applyFill="1" applyBorder="1"/>
    <xf numFmtId="4" fontId="7" fillId="4" borderId="1" xfId="0" applyNumberFormat="1" applyFont="1" applyFill="1" applyBorder="1"/>
    <xf numFmtId="0" fontId="6" fillId="5" borderId="1" xfId="0" applyFont="1" applyFill="1" applyBorder="1"/>
    <xf numFmtId="4" fontId="6" fillId="5" borderId="1" xfId="0" applyNumberFormat="1" applyFont="1" applyFill="1" applyBorder="1"/>
    <xf numFmtId="0" fontId="7" fillId="3" borderId="1" xfId="0" applyFont="1" applyFill="1" applyBorder="1"/>
    <xf numFmtId="4" fontId="7" fillId="3" borderId="1" xfId="0" applyNumberFormat="1" applyFont="1" applyFill="1" applyBorder="1"/>
    <xf numFmtId="0" fontId="7" fillId="6" borderId="1" xfId="0" applyFont="1" applyFill="1" applyBorder="1"/>
    <xf numFmtId="4" fontId="7" fillId="6" borderId="1" xfId="0" applyNumberFormat="1" applyFont="1" applyFill="1" applyBorder="1"/>
    <xf numFmtId="0" fontId="7" fillId="7" borderId="1" xfId="0" applyFont="1" applyFill="1" applyBorder="1"/>
    <xf numFmtId="4" fontId="7" fillId="7" borderId="1" xfId="0" applyNumberFormat="1" applyFont="1" applyFill="1" applyBorder="1"/>
    <xf numFmtId="0" fontId="7" fillId="8" borderId="1" xfId="0" applyFont="1" applyFill="1" applyBorder="1" applyAlignment="1">
      <alignment horizontal="left"/>
    </xf>
    <xf numFmtId="0" fontId="7" fillId="8" borderId="1" xfId="0" applyFont="1" applyFill="1" applyBorder="1"/>
    <xf numFmtId="4" fontId="7" fillId="8" borderId="1" xfId="0" applyNumberFormat="1" applyFont="1" applyFill="1" applyBorder="1"/>
    <xf numFmtId="0" fontId="1" fillId="0" borderId="1" xfId="0" applyFont="1" applyBorder="1"/>
    <xf numFmtId="4" fontId="1" fillId="0" borderId="1" xfId="0" applyNumberFormat="1" applyFont="1" applyBorder="1"/>
    <xf numFmtId="0" fontId="7" fillId="9" borderId="1" xfId="0" applyFont="1" applyFill="1" applyBorder="1"/>
    <xf numFmtId="4" fontId="7" fillId="9" borderId="1" xfId="0" applyNumberFormat="1" applyFont="1" applyFill="1" applyBorder="1"/>
    <xf numFmtId="0" fontId="5" fillId="8" borderId="1" xfId="0" applyFont="1" applyFill="1" applyBorder="1"/>
    <xf numFmtId="4" fontId="5" fillId="8" borderId="1" xfId="0" applyNumberFormat="1" applyFont="1" applyFill="1" applyBorder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9" fillId="0" borderId="0" xfId="0" applyFont="1"/>
    <xf numFmtId="0" fontId="10" fillId="10" borderId="1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3" fontId="10" fillId="8" borderId="1" xfId="0" applyNumberFormat="1" applyFont="1" applyFill="1" applyBorder="1" applyAlignment="1">
      <alignment horizontal="right" vertical="center" wrapText="1"/>
    </xf>
    <xf numFmtId="3" fontId="11" fillId="8" borderId="1" xfId="0" applyNumberFormat="1" applyFont="1" applyFill="1" applyBorder="1" applyAlignment="1">
      <alignment horizontal="right" vertical="center" wrapText="1"/>
    </xf>
    <xf numFmtId="0" fontId="12" fillId="8" borderId="1" xfId="0" applyFont="1" applyFill="1" applyBorder="1" applyAlignment="1">
      <alignment horizontal="left" vertical="center" wrapText="1"/>
    </xf>
    <xf numFmtId="3" fontId="10" fillId="8" borderId="1" xfId="0" applyNumberFormat="1" applyFont="1" applyFill="1" applyBorder="1" applyAlignment="1">
      <alignment horizontal="right"/>
    </xf>
    <xf numFmtId="0" fontId="13" fillId="8" borderId="1" xfId="0" applyFont="1" applyFill="1" applyBorder="1" applyAlignment="1">
      <alignment horizontal="left" vertical="center" wrapText="1"/>
    </xf>
    <xf numFmtId="16" fontId="13" fillId="8" borderId="1" xfId="0" applyNumberFormat="1" applyFont="1" applyFill="1" applyBorder="1" applyAlignment="1">
      <alignment horizontal="left" vertical="center" wrapText="1"/>
    </xf>
    <xf numFmtId="3" fontId="11" fillId="8" borderId="1" xfId="0" applyNumberFormat="1" applyFont="1" applyFill="1" applyBorder="1" applyAlignment="1">
      <alignment horizontal="right"/>
    </xf>
    <xf numFmtId="1" fontId="13" fillId="8" borderId="1" xfId="0" applyNumberFormat="1" applyFont="1" applyFill="1" applyBorder="1" applyAlignment="1">
      <alignment horizontal="left" vertical="center" wrapText="1"/>
    </xf>
    <xf numFmtId="0" fontId="0" fillId="0" borderId="4" xfId="0" applyBorder="1"/>
    <xf numFmtId="3" fontId="9" fillId="0" borderId="0" xfId="0" applyNumberFormat="1" applyFont="1"/>
    <xf numFmtId="3" fontId="15" fillId="0" borderId="1" xfId="0" applyNumberFormat="1" applyFont="1" applyBorder="1"/>
    <xf numFmtId="1" fontId="9" fillId="0" borderId="0" xfId="0" applyNumberFormat="1" applyFont="1"/>
    <xf numFmtId="0" fontId="16" fillId="0" borderId="0" xfId="0" applyFont="1"/>
    <xf numFmtId="0" fontId="16" fillId="8" borderId="0" xfId="0" applyFont="1" applyFill="1"/>
    <xf numFmtId="0" fontId="0" fillId="8" borderId="0" xfId="0" applyFill="1"/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left" vertical="center"/>
    </xf>
    <xf numFmtId="0" fontId="19" fillId="12" borderId="1" xfId="0" applyFont="1" applyFill="1" applyBorder="1"/>
    <xf numFmtId="4" fontId="19" fillId="12" borderId="1" xfId="0" applyNumberFormat="1" applyFont="1" applyFill="1" applyBorder="1"/>
    <xf numFmtId="0" fontId="5" fillId="13" borderId="1" xfId="0" applyFont="1" applyFill="1" applyBorder="1"/>
    <xf numFmtId="4" fontId="7" fillId="13" borderId="1" xfId="0" applyNumberFormat="1" applyFont="1" applyFill="1" applyBorder="1"/>
    <xf numFmtId="16" fontId="20" fillId="8" borderId="1" xfId="0" applyNumberFormat="1" applyFont="1" applyFill="1" applyBorder="1" applyAlignment="1">
      <alignment horizontal="right"/>
    </xf>
    <xf numFmtId="0" fontId="20" fillId="8" borderId="1" xfId="0" applyFont="1" applyFill="1" applyBorder="1"/>
    <xf numFmtId="4" fontId="18" fillId="8" borderId="1" xfId="0" applyNumberFormat="1" applyFont="1" applyFill="1" applyBorder="1"/>
    <xf numFmtId="0" fontId="7" fillId="13" borderId="1" xfId="0" applyFont="1" applyFill="1" applyBorder="1"/>
    <xf numFmtId="0" fontId="18" fillId="8" borderId="1" xfId="0" applyFont="1" applyFill="1" applyBorder="1" applyAlignment="1">
      <alignment horizontal="right"/>
    </xf>
    <xf numFmtId="0" fontId="18" fillId="8" borderId="1" xfId="0" applyFont="1" applyFill="1" applyBorder="1"/>
    <xf numFmtId="14" fontId="18" fillId="8" borderId="1" xfId="0" applyNumberFormat="1" applyFont="1" applyFill="1" applyBorder="1" applyAlignment="1">
      <alignment horizontal="right"/>
    </xf>
    <xf numFmtId="0" fontId="7" fillId="11" borderId="1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3" fontId="18" fillId="8" borderId="3" xfId="0" applyNumberFormat="1" applyFont="1" applyFill="1" applyBorder="1" applyAlignment="1">
      <alignment horizontal="right"/>
    </xf>
    <xf numFmtId="3" fontId="18" fillId="8" borderId="1" xfId="0" applyNumberFormat="1" applyFont="1" applyFill="1" applyBorder="1" applyAlignment="1">
      <alignment horizontal="right"/>
    </xf>
    <xf numFmtId="0" fontId="20" fillId="8" borderId="1" xfId="0" applyFont="1" applyFill="1" applyBorder="1" applyAlignment="1">
      <alignment horizontal="left" vertical="center" wrapText="1"/>
    </xf>
    <xf numFmtId="0" fontId="20" fillId="8" borderId="3" xfId="0" applyFont="1" applyFill="1" applyBorder="1" applyAlignment="1">
      <alignment horizontal="left" vertical="center" wrapText="1"/>
    </xf>
    <xf numFmtId="0" fontId="19" fillId="12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left" vertical="center" wrapText="1"/>
    </xf>
    <xf numFmtId="3" fontId="1" fillId="12" borderId="3" xfId="0" applyNumberFormat="1" applyFont="1" applyFill="1" applyBorder="1" applyAlignment="1">
      <alignment horizontal="right"/>
    </xf>
    <xf numFmtId="3" fontId="1" fillId="12" borderId="1" xfId="0" applyNumberFormat="1" applyFont="1" applyFill="1" applyBorder="1" applyAlignment="1">
      <alignment horizontal="right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 wrapText="1"/>
    </xf>
    <xf numFmtId="0" fontId="20" fillId="8" borderId="1" xfId="0" applyFont="1" applyFill="1" applyBorder="1" applyAlignment="1">
      <alignment vertical="center" wrapText="1"/>
    </xf>
    <xf numFmtId="3" fontId="18" fillId="8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12" borderId="1" xfId="0" applyFont="1" applyFill="1" applyBorder="1"/>
    <xf numFmtId="4" fontId="5" fillId="12" borderId="1" xfId="0" applyNumberFormat="1" applyFont="1" applyFill="1" applyBorder="1"/>
    <xf numFmtId="4" fontId="7" fillId="12" borderId="1" xfId="0" applyNumberFormat="1" applyFont="1" applyFill="1" applyBorder="1"/>
    <xf numFmtId="0" fontId="5" fillId="14" borderId="1" xfId="0" applyFont="1" applyFill="1" applyBorder="1"/>
    <xf numFmtId="4" fontId="5" fillId="14" borderId="1" xfId="0" applyNumberFormat="1" applyFont="1" applyFill="1" applyBorder="1"/>
    <xf numFmtId="4" fontId="7" fillId="14" borderId="1" xfId="0" applyNumberFormat="1" applyFont="1" applyFill="1" applyBorder="1"/>
    <xf numFmtId="4" fontId="5" fillId="15" borderId="1" xfId="0" applyNumberFormat="1" applyFont="1" applyFill="1" applyBorder="1"/>
    <xf numFmtId="4" fontId="7" fillId="10" borderId="1" xfId="0" applyNumberFormat="1" applyFont="1" applyFill="1" applyBorder="1"/>
    <xf numFmtId="0" fontId="2" fillId="0" borderId="0" xfId="0" applyFont="1" applyAlignment="1">
      <alignment vertical="center"/>
    </xf>
    <xf numFmtId="4" fontId="5" fillId="13" borderId="1" xfId="0" applyNumberFormat="1" applyFont="1" applyFill="1" applyBorder="1"/>
    <xf numFmtId="0" fontId="7" fillId="14" borderId="1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/>
    </xf>
    <xf numFmtId="4" fontId="5" fillId="12" borderId="1" xfId="0" applyNumberFormat="1" applyFont="1" applyFill="1" applyBorder="1" applyAlignment="1">
      <alignment horizontal="right" vertical="center"/>
    </xf>
    <xf numFmtId="0" fontId="5" fillId="14" borderId="1" xfId="0" applyFont="1" applyFill="1" applyBorder="1" applyAlignment="1">
      <alignment vertical="center"/>
    </xf>
    <xf numFmtId="4" fontId="5" fillId="14" borderId="1" xfId="0" applyNumberFormat="1" applyFont="1" applyFill="1" applyBorder="1" applyAlignment="1">
      <alignment vertical="center"/>
    </xf>
    <xf numFmtId="0" fontId="22" fillId="0" borderId="0" xfId="0" applyFont="1"/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 wrapText="1"/>
    </xf>
    <xf numFmtId="0" fontId="6" fillId="17" borderId="1" xfId="0" applyFont="1" applyFill="1" applyBorder="1"/>
    <xf numFmtId="4" fontId="6" fillId="17" borderId="1" xfId="0" applyNumberFormat="1" applyFont="1" applyFill="1" applyBorder="1"/>
    <xf numFmtId="0" fontId="19" fillId="8" borderId="1" xfId="0" applyFont="1" applyFill="1" applyBorder="1"/>
    <xf numFmtId="4" fontId="19" fillId="8" borderId="1" xfId="0" applyNumberFormat="1" applyFont="1" applyFill="1" applyBorder="1"/>
    <xf numFmtId="0" fontId="1" fillId="12" borderId="1" xfId="0" applyFont="1" applyFill="1" applyBorder="1"/>
    <xf numFmtId="0" fontId="24" fillId="0" borderId="0" xfId="0" applyFont="1"/>
    <xf numFmtId="0" fontId="5" fillId="0" borderId="0" xfId="0" applyFont="1"/>
    <xf numFmtId="4" fontId="24" fillId="0" borderId="0" xfId="0" applyNumberFormat="1" applyFont="1"/>
    <xf numFmtId="0" fontId="25" fillId="0" borderId="0" xfId="0" applyFont="1" applyAlignment="1">
      <alignment horizontal="center" vertical="center" wrapText="1"/>
    </xf>
    <xf numFmtId="0" fontId="18" fillId="0" borderId="0" xfId="0" applyFont="1"/>
    <xf numFmtId="0" fontId="24" fillId="11" borderId="1" xfId="0" applyFont="1" applyFill="1" applyBorder="1" applyAlignment="1">
      <alignment wrapText="1"/>
    </xf>
    <xf numFmtId="0" fontId="5" fillId="11" borderId="1" xfId="0" applyFont="1" applyFill="1" applyBorder="1" applyAlignment="1">
      <alignment horizontal="center" wrapText="1"/>
    </xf>
    <xf numFmtId="0" fontId="24" fillId="11" borderId="1" xfId="0" applyFont="1" applyFill="1" applyBorder="1" applyAlignment="1">
      <alignment horizontal="center" wrapText="1"/>
    </xf>
    <xf numFmtId="2" fontId="1" fillId="12" borderId="1" xfId="0" applyNumberFormat="1" applyFont="1" applyFill="1" applyBorder="1"/>
    <xf numFmtId="0" fontId="22" fillId="0" borderId="1" xfId="0" applyFont="1" applyBorder="1" applyAlignment="1">
      <alignment horizontal="center"/>
    </xf>
    <xf numFmtId="0" fontId="20" fillId="0" borderId="1" xfId="0" applyFont="1" applyBorder="1"/>
    <xf numFmtId="4" fontId="20" fillId="0" borderId="1" xfId="0" applyNumberFormat="1" applyFont="1" applyBorder="1"/>
    <xf numFmtId="0" fontId="20" fillId="0" borderId="1" xfId="0" applyFont="1" applyBorder="1" applyAlignment="1">
      <alignment horizontal="right"/>
    </xf>
    <xf numFmtId="0" fontId="20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4" fontId="5" fillId="0" borderId="0" xfId="0" applyNumberFormat="1" applyFont="1"/>
    <xf numFmtId="0" fontId="5" fillId="0" borderId="0" xfId="0" applyFont="1" applyAlignment="1">
      <alignment horizontal="right"/>
    </xf>
    <xf numFmtId="0" fontId="5" fillId="11" borderId="1" xfId="0" applyFont="1" applyFill="1" applyBorder="1" applyAlignment="1">
      <alignment vertical="center" wrapText="1"/>
    </xf>
    <xf numFmtId="0" fontId="24" fillId="11" borderId="1" xfId="0" applyFont="1" applyFill="1" applyBorder="1" applyAlignment="1">
      <alignment horizontal="center" vertical="center" wrapText="1"/>
    </xf>
    <xf numFmtId="4" fontId="1" fillId="12" borderId="1" xfId="0" applyNumberFormat="1" applyFont="1" applyFill="1" applyBorder="1"/>
    <xf numFmtId="9" fontId="1" fillId="12" borderId="1" xfId="0" applyNumberFormat="1" applyFont="1" applyFill="1" applyBorder="1"/>
    <xf numFmtId="0" fontId="6" fillId="8" borderId="1" xfId="0" applyFont="1" applyFill="1" applyBorder="1"/>
    <xf numFmtId="4" fontId="26" fillId="8" borderId="1" xfId="0" applyNumberFormat="1" applyFont="1" applyFill="1" applyBorder="1" applyAlignment="1">
      <alignment horizontal="right"/>
    </xf>
    <xf numFmtId="4" fontId="27" fillId="8" borderId="1" xfId="0" applyNumberFormat="1" applyFont="1" applyFill="1" applyBorder="1"/>
    <xf numFmtId="0" fontId="27" fillId="8" borderId="1" xfId="0" applyFont="1" applyFill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4" fontId="19" fillId="0" borderId="1" xfId="0" applyNumberFormat="1" applyFont="1" applyBorder="1"/>
    <xf numFmtId="0" fontId="19" fillId="0" borderId="1" xfId="0" applyFont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0" fillId="0" borderId="0" xfId="0" applyFont="1"/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8" borderId="1" xfId="0" applyFont="1" applyFill="1" applyBorder="1" applyAlignment="1">
      <alignment horizontal="center" vertical="center" wrapText="1"/>
    </xf>
    <xf numFmtId="4" fontId="5" fillId="11" borderId="4" xfId="0" applyNumberFormat="1" applyFont="1" applyFill="1" applyBorder="1" applyAlignment="1">
      <alignment horizontal="right"/>
    </xf>
    <xf numFmtId="4" fontId="5" fillId="11" borderId="1" xfId="0" applyNumberFormat="1" applyFont="1" applyFill="1" applyBorder="1" applyAlignment="1">
      <alignment horizontal="right"/>
    </xf>
    <xf numFmtId="4" fontId="19" fillId="12" borderId="4" xfId="0" applyNumberFormat="1" applyFont="1" applyFill="1" applyBorder="1" applyAlignment="1">
      <alignment horizontal="right"/>
    </xf>
    <xf numFmtId="4" fontId="19" fillId="12" borderId="1" xfId="0" applyNumberFormat="1" applyFont="1" applyFill="1" applyBorder="1" applyAlignment="1">
      <alignment horizontal="right"/>
    </xf>
    <xf numFmtId="4" fontId="7" fillId="13" borderId="4" xfId="0" applyNumberFormat="1" applyFont="1" applyFill="1" applyBorder="1" applyAlignment="1">
      <alignment horizontal="right"/>
    </xf>
    <xf numFmtId="4" fontId="7" fillId="13" borderId="1" xfId="0" applyNumberFormat="1" applyFont="1" applyFill="1" applyBorder="1" applyAlignment="1">
      <alignment horizontal="right"/>
    </xf>
    <xf numFmtId="0" fontId="34" fillId="0" borderId="0" xfId="0" applyFont="1"/>
    <xf numFmtId="0" fontId="34" fillId="0" borderId="0" xfId="0" applyFont="1" applyAlignment="1">
      <alignment horizontal="right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21" fillId="8" borderId="1" xfId="0" quotePrefix="1" applyFont="1" applyFill="1" applyBorder="1" applyAlignment="1">
      <alignment horizontal="left" vertical="center"/>
    </xf>
    <xf numFmtId="0" fontId="20" fillId="8" borderId="1" xfId="0" quotePrefix="1" applyFont="1" applyFill="1" applyBorder="1" applyAlignment="1">
      <alignment horizontal="left" vertical="center"/>
    </xf>
    <xf numFmtId="0" fontId="21" fillId="8" borderId="1" xfId="0" quotePrefix="1" applyFont="1" applyFill="1" applyBorder="1" applyAlignment="1">
      <alignment horizontal="left" vertical="center" wrapText="1"/>
    </xf>
    <xf numFmtId="0" fontId="12" fillId="8" borderId="1" xfId="0" quotePrefix="1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35" fillId="8" borderId="0" xfId="0" applyFont="1" applyFill="1" applyAlignment="1">
      <alignment horizontal="center" wrapText="1"/>
    </xf>
    <xf numFmtId="0" fontId="22" fillId="8" borderId="0" xfId="0" applyFont="1" applyFill="1" applyAlignment="1">
      <alignment wrapText="1"/>
    </xf>
    <xf numFmtId="0" fontId="35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28" fillId="0" borderId="0" xfId="0" applyFont="1" applyAlignment="1">
      <alignment horizontal="center"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5" fillId="11" borderId="3" xfId="0" applyFont="1" applyFill="1" applyBorder="1" applyAlignment="1">
      <alignment horizontal="left" vertical="center" wrapText="1"/>
    </xf>
    <xf numFmtId="0" fontId="19" fillId="12" borderId="4" xfId="0" applyFont="1" applyFill="1" applyBorder="1" applyAlignment="1">
      <alignment horizontal="left" vertical="center" wrapText="1"/>
    </xf>
    <xf numFmtId="0" fontId="19" fillId="12" borderId="3" xfId="0" applyFont="1" applyFill="1" applyBorder="1" applyAlignment="1">
      <alignment horizontal="left" vertical="center" wrapText="1"/>
    </xf>
    <xf numFmtId="0" fontId="0" fillId="11" borderId="3" xfId="0" applyFill="1" applyBorder="1" applyAlignment="1">
      <alignment horizontal="left" vertical="center" wrapText="1"/>
    </xf>
    <xf numFmtId="0" fontId="5" fillId="13" borderId="4" xfId="0" quotePrefix="1" applyFont="1" applyFill="1" applyBorder="1" applyAlignment="1">
      <alignment horizontal="left" vertical="center" wrapText="1"/>
    </xf>
    <xf numFmtId="0" fontId="20" fillId="13" borderId="5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0" fillId="8" borderId="0" xfId="0" applyFont="1" applyFill="1" applyAlignment="1">
      <alignment horizontal="left" wrapText="1"/>
    </xf>
    <xf numFmtId="0" fontId="10" fillId="8" borderId="2" xfId="0" applyFont="1" applyFill="1" applyBorder="1" applyAlignment="1">
      <alignment horizontal="left"/>
    </xf>
    <xf numFmtId="0" fontId="0" fillId="0" borderId="2" xfId="0" applyBorder="1"/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3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CC9900"/>
      <color rgb="FF663300"/>
      <color rgb="FFFFFF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workbookViewId="0">
      <selection activeCell="Q9" sqref="Q9"/>
    </sheetView>
  </sheetViews>
  <sheetFormatPr defaultColWidth="9" defaultRowHeight="15"/>
  <sheetData>
    <row r="1" spans="1:13" ht="15.75">
      <c r="A1" s="170" t="s">
        <v>0</v>
      </c>
      <c r="B1" s="170"/>
      <c r="C1" s="170"/>
      <c r="D1" s="170"/>
      <c r="E1" s="170"/>
      <c r="F1" s="170"/>
      <c r="G1" s="170"/>
      <c r="H1" s="170"/>
      <c r="I1" s="116"/>
      <c r="J1" s="116"/>
      <c r="K1" s="116"/>
      <c r="L1" s="116"/>
      <c r="M1" s="116"/>
    </row>
    <row r="2" spans="1:13" ht="15.75">
      <c r="A2" s="170" t="s">
        <v>1</v>
      </c>
      <c r="B2" s="170"/>
      <c r="C2" s="170"/>
      <c r="D2" s="170"/>
      <c r="E2" s="170"/>
      <c r="F2" s="170"/>
      <c r="G2" s="170"/>
      <c r="H2" s="170"/>
      <c r="I2" s="116"/>
      <c r="J2" s="116"/>
      <c r="K2" s="116"/>
      <c r="L2" s="116"/>
      <c r="M2" s="116"/>
    </row>
    <row r="3" spans="1:13" ht="15.75">
      <c r="A3" s="170" t="s">
        <v>2</v>
      </c>
      <c r="B3" s="170"/>
      <c r="C3" s="171"/>
      <c r="D3" s="170"/>
      <c r="E3" s="170"/>
      <c r="F3" s="170"/>
      <c r="G3" s="170"/>
      <c r="H3" s="170"/>
      <c r="I3" s="116"/>
      <c r="J3" s="116"/>
      <c r="K3" s="116"/>
      <c r="L3" s="116"/>
      <c r="M3" s="116"/>
    </row>
    <row r="4" spans="1:13" ht="15.75">
      <c r="A4" s="170" t="s">
        <v>3</v>
      </c>
      <c r="B4" s="170"/>
      <c r="C4" s="171"/>
      <c r="D4" s="170"/>
      <c r="E4" s="170"/>
      <c r="F4" s="170"/>
      <c r="G4" s="170"/>
      <c r="H4" s="170"/>
      <c r="I4" s="116"/>
      <c r="J4" s="116"/>
      <c r="K4" s="116"/>
      <c r="L4" s="116"/>
      <c r="M4" s="116"/>
    </row>
    <row r="5" spans="1:13" ht="15.75">
      <c r="A5" s="170"/>
      <c r="B5" s="170"/>
      <c r="C5" s="171"/>
      <c r="D5" s="170"/>
      <c r="E5" s="170"/>
      <c r="F5" s="170"/>
      <c r="G5" s="170"/>
      <c r="H5" s="170"/>
      <c r="I5" s="116"/>
      <c r="J5" s="116"/>
      <c r="K5" s="116"/>
      <c r="L5" s="116"/>
      <c r="M5" s="116"/>
    </row>
    <row r="6" spans="1:13" ht="15.75">
      <c r="A6" s="170" t="s">
        <v>4</v>
      </c>
      <c r="B6" s="170"/>
      <c r="C6" s="170"/>
      <c r="D6" s="170"/>
      <c r="E6" s="170"/>
      <c r="F6" s="170"/>
      <c r="G6" s="170"/>
      <c r="H6" s="170"/>
      <c r="I6" s="116"/>
      <c r="J6" s="116"/>
      <c r="K6" s="116"/>
      <c r="L6" s="116"/>
      <c r="M6" s="116"/>
    </row>
    <row r="7" spans="1:13" ht="73.5" customHeight="1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</row>
    <row r="8" spans="1:13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 spans="1:13" ht="18">
      <c r="A9" s="116"/>
      <c r="B9" s="184" t="s">
        <v>5</v>
      </c>
      <c r="C9" s="184"/>
      <c r="D9" s="184"/>
      <c r="E9" s="184"/>
      <c r="F9" s="184"/>
      <c r="G9" s="184"/>
      <c r="H9" s="184"/>
      <c r="I9" s="184"/>
      <c r="J9" s="184"/>
      <c r="K9" s="184"/>
      <c r="L9" s="185"/>
      <c r="M9" s="185"/>
    </row>
    <row r="10" spans="1:13" ht="18">
      <c r="A10" s="116"/>
      <c r="B10" s="186" t="s">
        <v>6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7"/>
      <c r="M10" s="187"/>
    </row>
    <row r="11" spans="1:13" ht="18">
      <c r="A11" s="116"/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7"/>
      <c r="M11" s="187"/>
    </row>
    <row r="12" spans="1:13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</row>
    <row r="13" spans="1:13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</row>
    <row r="14" spans="1:13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</row>
    <row r="15" spans="1:13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</row>
    <row r="16" spans="1:13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</row>
    <row r="17" spans="1:13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</row>
    <row r="18" spans="1:13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</row>
    <row r="19" spans="1:13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</row>
    <row r="20" spans="1:13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</row>
    <row r="21" spans="1:13">
      <c r="A21" s="116"/>
      <c r="B21" s="172"/>
      <c r="C21" s="172"/>
      <c r="D21" s="172"/>
      <c r="E21" s="172"/>
      <c r="F21" s="173"/>
      <c r="G21" s="173"/>
      <c r="H21" s="173"/>
      <c r="I21" s="173"/>
      <c r="J21" s="116"/>
      <c r="K21" s="116"/>
      <c r="L21" s="116"/>
      <c r="M21" s="173"/>
    </row>
    <row r="22" spans="1:13">
      <c r="A22" s="174"/>
      <c r="B22" s="182"/>
      <c r="C22" s="182"/>
      <c r="D22" s="182"/>
      <c r="E22" s="182"/>
      <c r="F22" s="116"/>
      <c r="G22" s="116"/>
      <c r="H22" s="116"/>
      <c r="I22" s="116"/>
      <c r="J22" s="183" t="s">
        <v>7</v>
      </c>
      <c r="K22" s="183"/>
      <c r="L22" s="183"/>
      <c r="M22" s="116"/>
    </row>
    <row r="23" spans="1:13">
      <c r="A23" s="174"/>
      <c r="B23" s="182" t="s">
        <v>8</v>
      </c>
      <c r="C23" s="182"/>
      <c r="D23" s="182"/>
      <c r="E23" s="182"/>
      <c r="F23" s="116"/>
      <c r="G23" s="116"/>
      <c r="H23" s="116"/>
      <c r="I23" s="116"/>
      <c r="J23" s="183" t="s">
        <v>9</v>
      </c>
      <c r="K23" s="183"/>
      <c r="L23" s="183"/>
      <c r="M23" s="116"/>
    </row>
    <row r="24" spans="1:13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</row>
    <row r="25" spans="1:13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</row>
    <row r="26" spans="1:13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</row>
  </sheetData>
  <mergeCells count="7">
    <mergeCell ref="B23:E23"/>
    <mergeCell ref="J23:L23"/>
    <mergeCell ref="B9:M9"/>
    <mergeCell ref="B10:M10"/>
    <mergeCell ref="B11:M11"/>
    <mergeCell ref="B22:E22"/>
    <mergeCell ref="J22:L22"/>
  </mergeCells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24"/>
  <sheetViews>
    <sheetView workbookViewId="0">
      <selection activeCell="H12" sqref="H12"/>
    </sheetView>
  </sheetViews>
  <sheetFormatPr defaultColWidth="9" defaultRowHeight="15"/>
  <cols>
    <col min="1" max="2" width="7.42578125" customWidth="1"/>
    <col min="3" max="3" width="5.28515625" customWidth="1"/>
    <col min="4" max="4" width="31.7109375" customWidth="1"/>
    <col min="5" max="8" width="12.28515625" customWidth="1"/>
    <col min="9" max="9" width="15" customWidth="1"/>
  </cols>
  <sheetData>
    <row r="1" spans="1:10" ht="42" customHeight="1">
      <c r="A1" s="179" t="s">
        <v>162</v>
      </c>
      <c r="B1" s="179"/>
      <c r="C1" s="179"/>
      <c r="D1" s="179"/>
      <c r="E1" s="179"/>
      <c r="F1" s="189"/>
      <c r="G1" s="189"/>
      <c r="H1" s="189"/>
      <c r="I1" s="181"/>
      <c r="J1" s="181"/>
    </row>
    <row r="4" spans="1:10" ht="15" customHeight="1">
      <c r="A4" s="202" t="s">
        <v>163</v>
      </c>
      <c r="B4" s="202"/>
      <c r="C4" s="202"/>
      <c r="D4" s="202"/>
      <c r="E4" s="202"/>
      <c r="F4" s="202"/>
      <c r="G4" s="202"/>
      <c r="H4" s="202"/>
      <c r="I4" s="33"/>
    </row>
    <row r="5" spans="1:10">
      <c r="A5" s="34"/>
      <c r="B5" s="35"/>
      <c r="C5" s="35"/>
      <c r="D5" s="35"/>
      <c r="E5" s="35"/>
      <c r="F5" s="35"/>
      <c r="G5" s="36"/>
      <c r="H5" s="36"/>
      <c r="I5" s="36"/>
    </row>
    <row r="6" spans="1:10">
      <c r="A6" s="37"/>
      <c r="B6" s="37"/>
      <c r="C6" s="37"/>
      <c r="D6" s="37"/>
      <c r="E6" s="37"/>
      <c r="F6" s="37"/>
      <c r="G6" s="37"/>
      <c r="H6" s="37"/>
      <c r="I6" s="37"/>
    </row>
    <row r="7" spans="1:10">
      <c r="A7" s="203" t="s">
        <v>164</v>
      </c>
      <c r="B7" s="203"/>
      <c r="C7" s="203"/>
      <c r="D7" s="203"/>
      <c r="E7" s="37"/>
      <c r="F7" s="37"/>
      <c r="G7" s="37"/>
      <c r="H7" s="37"/>
      <c r="I7" s="37"/>
    </row>
    <row r="8" spans="1:10" ht="16.5" customHeight="1">
      <c r="A8" s="204" t="s">
        <v>48</v>
      </c>
      <c r="B8" s="204"/>
      <c r="C8" s="204"/>
      <c r="D8" s="204"/>
      <c r="E8" s="205"/>
    </row>
    <row r="9" spans="1:10" ht="24">
      <c r="A9" s="38" t="s">
        <v>130</v>
      </c>
      <c r="B9" s="39" t="s">
        <v>131</v>
      </c>
      <c r="C9" s="39" t="s">
        <v>165</v>
      </c>
      <c r="D9" s="39" t="s">
        <v>166</v>
      </c>
      <c r="E9" s="38" t="s">
        <v>167</v>
      </c>
      <c r="F9" s="38" t="s">
        <v>168</v>
      </c>
      <c r="G9" s="38" t="s">
        <v>169</v>
      </c>
      <c r="H9" s="38" t="s">
        <v>170</v>
      </c>
    </row>
    <row r="10" spans="1:10">
      <c r="A10" s="40">
        <v>6</v>
      </c>
      <c r="B10" s="41"/>
      <c r="C10" s="41"/>
      <c r="D10" s="42" t="s">
        <v>22</v>
      </c>
      <c r="E10" s="43"/>
      <c r="F10" s="43"/>
      <c r="G10" s="43"/>
      <c r="H10" s="43"/>
    </row>
    <row r="11" spans="1:10" ht="24">
      <c r="A11" s="44"/>
      <c r="B11" s="42">
        <v>63</v>
      </c>
      <c r="C11" s="42"/>
      <c r="D11" s="42" t="s">
        <v>56</v>
      </c>
      <c r="E11" s="45"/>
      <c r="F11" s="45">
        <v>-36191</v>
      </c>
      <c r="G11" s="45"/>
      <c r="H11" s="45">
        <v>-36191</v>
      </c>
    </row>
    <row r="12" spans="1:10" ht="24">
      <c r="A12" s="44"/>
      <c r="B12" s="42"/>
      <c r="C12" s="41" t="s">
        <v>171</v>
      </c>
      <c r="D12" s="41" t="s">
        <v>172</v>
      </c>
      <c r="E12" s="46"/>
      <c r="F12" s="45"/>
      <c r="G12" s="45"/>
      <c r="H12" s="45"/>
    </row>
    <row r="13" spans="1:10" ht="24">
      <c r="A13" s="44"/>
      <c r="B13" s="41"/>
      <c r="C13" s="41" t="s">
        <v>173</v>
      </c>
      <c r="D13" s="41" t="s">
        <v>174</v>
      </c>
      <c r="E13" s="46"/>
      <c r="F13" s="46">
        <v>-36191</v>
      </c>
      <c r="G13" s="46"/>
      <c r="H13" s="46">
        <v>-36191</v>
      </c>
    </row>
    <row r="14" spans="1:10" ht="36">
      <c r="A14" s="47"/>
      <c r="B14" s="47">
        <v>65</v>
      </c>
      <c r="C14" s="47"/>
      <c r="D14" s="47" t="s">
        <v>175</v>
      </c>
      <c r="E14" s="48"/>
      <c r="F14" s="48"/>
      <c r="G14" s="48"/>
      <c r="H14" s="48"/>
    </row>
    <row r="15" spans="1:10" ht="24">
      <c r="A15" s="49"/>
      <c r="B15" s="49"/>
      <c r="C15" s="50" t="s">
        <v>148</v>
      </c>
      <c r="D15" s="49" t="s">
        <v>176</v>
      </c>
      <c r="E15" s="51"/>
      <c r="F15" s="51"/>
      <c r="G15" s="51"/>
      <c r="H15" s="51"/>
    </row>
    <row r="16" spans="1:10" ht="24">
      <c r="A16" s="49"/>
      <c r="B16" s="47">
        <v>66</v>
      </c>
      <c r="C16" s="50"/>
      <c r="D16" s="47" t="s">
        <v>177</v>
      </c>
      <c r="E16" s="48"/>
      <c r="F16" s="51">
        <v>1557</v>
      </c>
      <c r="G16" s="51"/>
      <c r="H16" s="51">
        <v>1557</v>
      </c>
    </row>
    <row r="17" spans="1:8">
      <c r="A17" s="49"/>
      <c r="B17" s="49"/>
      <c r="C17" s="50" t="s">
        <v>146</v>
      </c>
      <c r="D17" s="49" t="s">
        <v>178</v>
      </c>
      <c r="E17" s="51"/>
      <c r="F17" s="51">
        <v>1557</v>
      </c>
      <c r="G17" s="51"/>
      <c r="H17" s="51">
        <v>1557</v>
      </c>
    </row>
    <row r="18" spans="1:8" ht="24.75">
      <c r="A18" s="47"/>
      <c r="B18" s="47">
        <v>67</v>
      </c>
      <c r="C18" s="47"/>
      <c r="D18" s="178" t="s">
        <v>179</v>
      </c>
      <c r="E18" s="48"/>
      <c r="F18" s="48"/>
      <c r="G18" s="48"/>
      <c r="H18" s="48"/>
    </row>
    <row r="19" spans="1:8" ht="24">
      <c r="A19" s="47"/>
      <c r="B19" s="47"/>
      <c r="C19" s="49" t="s">
        <v>171</v>
      </c>
      <c r="D19" s="44" t="s">
        <v>172</v>
      </c>
      <c r="E19" s="48"/>
      <c r="F19" s="48"/>
      <c r="G19" s="48"/>
      <c r="H19" s="48"/>
    </row>
    <row r="20" spans="1:8" ht="24.75">
      <c r="A20" s="47"/>
      <c r="B20" s="47">
        <v>72</v>
      </c>
      <c r="C20" s="47"/>
      <c r="D20" s="178" t="s">
        <v>64</v>
      </c>
      <c r="E20" s="48"/>
      <c r="F20" s="48"/>
      <c r="G20" s="48"/>
      <c r="H20" s="48"/>
    </row>
    <row r="21" spans="1:8">
      <c r="A21" s="49"/>
      <c r="B21" s="49"/>
      <c r="C21" s="52" t="s">
        <v>180</v>
      </c>
      <c r="D21" s="53" t="s">
        <v>181</v>
      </c>
      <c r="E21" s="51"/>
      <c r="F21" s="51"/>
      <c r="G21" s="51"/>
      <c r="H21" s="51"/>
    </row>
    <row r="22" spans="1:8">
      <c r="A22" s="37"/>
      <c r="B22" s="37"/>
      <c r="C22" s="37"/>
      <c r="D22" s="37"/>
      <c r="E22" s="54"/>
      <c r="F22" s="37"/>
      <c r="G22" s="37"/>
      <c r="H22" s="37"/>
    </row>
    <row r="23" spans="1:8">
      <c r="A23" s="206" t="s">
        <v>182</v>
      </c>
      <c r="B23" s="207"/>
      <c r="C23" s="207"/>
      <c r="D23" s="208"/>
      <c r="E23" s="55"/>
      <c r="F23" s="55">
        <v>-34634</v>
      </c>
      <c r="G23" s="55"/>
      <c r="H23" s="55">
        <v>-34634</v>
      </c>
    </row>
    <row r="24" spans="1:8">
      <c r="A24" s="37"/>
      <c r="B24" s="37"/>
      <c r="C24" s="37"/>
      <c r="D24" s="37"/>
      <c r="E24" s="56"/>
      <c r="F24" s="37"/>
      <c r="G24" s="37"/>
      <c r="H24" s="37"/>
    </row>
  </sheetData>
  <mergeCells count="5">
    <mergeCell ref="A1:J1"/>
    <mergeCell ref="A4:H4"/>
    <mergeCell ref="A7:D7"/>
    <mergeCell ref="A8:E8"/>
    <mergeCell ref="A23:D23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86"/>
  <sheetViews>
    <sheetView workbookViewId="0">
      <selection activeCell="K23" sqref="K23"/>
    </sheetView>
  </sheetViews>
  <sheetFormatPr defaultColWidth="9" defaultRowHeight="15"/>
  <cols>
    <col min="1" max="1" width="7.42578125" customWidth="1"/>
    <col min="2" max="2" width="57.85546875" customWidth="1"/>
    <col min="3" max="3" width="13.5703125" customWidth="1"/>
    <col min="4" max="4" width="14.140625" customWidth="1"/>
    <col min="5" max="5" width="12.140625" customWidth="1"/>
    <col min="6" max="6" width="13.5703125" customWidth="1"/>
  </cols>
  <sheetData>
    <row r="1" spans="1:6" ht="37.5" customHeight="1">
      <c r="A1" s="179" t="s">
        <v>51</v>
      </c>
      <c r="B1" s="179"/>
      <c r="C1" s="179"/>
      <c r="D1" s="179"/>
      <c r="E1" s="179"/>
      <c r="F1" s="179"/>
    </row>
    <row r="2" spans="1:6" ht="14.25" customHeight="1">
      <c r="A2" s="3"/>
      <c r="B2" s="3"/>
      <c r="C2" s="3"/>
      <c r="D2" s="3"/>
      <c r="E2" s="3"/>
      <c r="F2" s="3"/>
    </row>
    <row r="3" spans="1:6" ht="16.5" customHeight="1">
      <c r="A3" s="180" t="s">
        <v>183</v>
      </c>
      <c r="B3" s="181"/>
      <c r="C3" s="181"/>
      <c r="D3" s="181"/>
      <c r="E3" s="181"/>
      <c r="F3" s="181"/>
    </row>
    <row r="4" spans="1:6" ht="11.25" customHeight="1">
      <c r="A4" s="3"/>
      <c r="B4" s="3"/>
      <c r="C4" s="3"/>
      <c r="D4" s="3"/>
      <c r="E4" s="3"/>
      <c r="F4" s="3"/>
    </row>
    <row r="5" spans="1:6" ht="26.25">
      <c r="A5" s="6" t="s">
        <v>13</v>
      </c>
      <c r="B5" s="7" t="s">
        <v>184</v>
      </c>
      <c r="C5" s="7" t="s">
        <v>15</v>
      </c>
      <c r="D5" s="7" t="s">
        <v>16</v>
      </c>
      <c r="E5" s="6" t="s">
        <v>17</v>
      </c>
      <c r="F5" s="7" t="s">
        <v>18</v>
      </c>
    </row>
    <row r="6" spans="1:6" ht="15" customHeight="1">
      <c r="A6" s="7" t="s">
        <v>65</v>
      </c>
      <c r="B6" s="7"/>
      <c r="C6" s="8">
        <v>2488000</v>
      </c>
      <c r="D6" s="8">
        <v>96000</v>
      </c>
      <c r="E6" s="8">
        <v>3.86</v>
      </c>
      <c r="F6" s="8">
        <v>2584000</v>
      </c>
    </row>
    <row r="7" spans="1:6" ht="15" customHeight="1">
      <c r="A7" s="7" t="s">
        <v>26</v>
      </c>
      <c r="B7" s="7" t="s">
        <v>27</v>
      </c>
      <c r="C7" s="8">
        <v>2374500</v>
      </c>
      <c r="D7" s="8">
        <v>66000</v>
      </c>
      <c r="E7" s="8">
        <f>D7/C7*100</f>
        <v>2.7795325331648799</v>
      </c>
      <c r="F7" s="8">
        <v>2440500</v>
      </c>
    </row>
    <row r="8" spans="1:6" ht="15" customHeight="1">
      <c r="A8" s="9" t="s">
        <v>185</v>
      </c>
      <c r="B8" s="9"/>
      <c r="C8" s="10">
        <v>2374500</v>
      </c>
      <c r="D8" s="10">
        <v>66000</v>
      </c>
      <c r="E8" s="10">
        <v>2.78</v>
      </c>
      <c r="F8" s="10">
        <v>2440500</v>
      </c>
    </row>
    <row r="9" spans="1:6">
      <c r="A9" s="11" t="s">
        <v>186</v>
      </c>
      <c r="B9" s="11"/>
      <c r="C9" s="12">
        <f>SUM(C10,C11,C12,C13)</f>
        <v>2374500</v>
      </c>
      <c r="D9" s="12">
        <f>SUM(D10,D11,D12,D13)</f>
        <v>66000</v>
      </c>
      <c r="E9" s="12">
        <v>2.78</v>
      </c>
      <c r="F9" s="12">
        <f>SUM(F10,F11,F12,F13)</f>
        <v>2375088</v>
      </c>
    </row>
    <row r="10" spans="1:6" ht="15" customHeight="1">
      <c r="A10" s="13" t="s">
        <v>187</v>
      </c>
      <c r="B10" s="13"/>
      <c r="C10" s="14">
        <f>1738900-113500</f>
        <v>1625400</v>
      </c>
      <c r="D10" s="14">
        <v>84688</v>
      </c>
      <c r="E10" s="14">
        <f>D10/C10*100</f>
        <v>5.2102866986587921</v>
      </c>
      <c r="F10" s="14">
        <f>SUM(C10,D10)</f>
        <v>1710088</v>
      </c>
    </row>
    <row r="11" spans="1:6" ht="15" customHeight="1">
      <c r="A11" s="13" t="s">
        <v>188</v>
      </c>
      <c r="B11" s="13"/>
      <c r="C11" s="14">
        <v>5000</v>
      </c>
      <c r="D11" s="14">
        <v>15000</v>
      </c>
      <c r="E11" s="14">
        <f t="shared" ref="E11:E13" si="0">D11/C11*100</f>
        <v>300</v>
      </c>
      <c r="F11" s="14">
        <v>20000</v>
      </c>
    </row>
    <row r="12" spans="1:6" ht="16.5" customHeight="1">
      <c r="A12" s="13" t="s">
        <v>189</v>
      </c>
      <c r="B12" s="13"/>
      <c r="C12" s="14">
        <v>726100</v>
      </c>
      <c r="D12" s="14">
        <v>-40688</v>
      </c>
      <c r="E12" s="14">
        <f t="shared" si="0"/>
        <v>-5.6036358628288117</v>
      </c>
      <c r="F12" s="14">
        <v>620000</v>
      </c>
    </row>
    <row r="13" spans="1:6" ht="15" customHeight="1">
      <c r="A13" s="13" t="s">
        <v>190</v>
      </c>
      <c r="B13" s="13"/>
      <c r="C13" s="14">
        <v>18000</v>
      </c>
      <c r="D13" s="14">
        <v>7000</v>
      </c>
      <c r="E13" s="14">
        <f t="shared" si="0"/>
        <v>38.8888888888889</v>
      </c>
      <c r="F13" s="14">
        <v>25000</v>
      </c>
    </row>
    <row r="14" spans="1:6" ht="15" customHeight="1">
      <c r="A14" s="15" t="s">
        <v>191</v>
      </c>
      <c r="B14" s="15"/>
      <c r="C14" s="16">
        <v>2374500</v>
      </c>
      <c r="D14" s="16">
        <v>31000</v>
      </c>
      <c r="E14" s="16">
        <v>1.31</v>
      </c>
      <c r="F14" s="16">
        <v>2405500</v>
      </c>
    </row>
    <row r="15" spans="1:6" ht="15" customHeight="1">
      <c r="A15" s="17" t="s">
        <v>192</v>
      </c>
      <c r="B15" s="17"/>
      <c r="C15" s="18">
        <v>2374500</v>
      </c>
      <c r="D15" s="18">
        <v>31000</v>
      </c>
      <c r="E15" s="18">
        <v>1.31</v>
      </c>
      <c r="F15" s="18">
        <v>2405500</v>
      </c>
    </row>
    <row r="16" spans="1:6" ht="15" customHeight="1">
      <c r="A16" s="19" t="s">
        <v>193</v>
      </c>
      <c r="B16" s="19"/>
      <c r="C16" s="20">
        <v>1854500</v>
      </c>
      <c r="D16" s="20">
        <v>272400</v>
      </c>
      <c r="E16" s="20">
        <v>14.69</v>
      </c>
      <c r="F16" s="20">
        <v>2126900</v>
      </c>
    </row>
    <row r="17" spans="1:6" ht="15" customHeight="1">
      <c r="A17" s="21" t="s">
        <v>99</v>
      </c>
      <c r="B17" s="21"/>
      <c r="C17" s="22">
        <v>1117400</v>
      </c>
      <c r="D17" s="22">
        <v>426500</v>
      </c>
      <c r="E17" s="22">
        <v>35.04</v>
      </c>
      <c r="F17" s="22">
        <v>1543900</v>
      </c>
    </row>
    <row r="18" spans="1:6" ht="15" customHeight="1">
      <c r="A18" s="23">
        <v>3</v>
      </c>
      <c r="B18" s="24" t="s">
        <v>27</v>
      </c>
      <c r="C18" s="25">
        <f>SUM(C19:C20)</f>
        <v>1117400</v>
      </c>
      <c r="D18" s="25">
        <f>SUM(D19:D20)</f>
        <v>361088</v>
      </c>
      <c r="E18" s="25">
        <v>35.04</v>
      </c>
      <c r="F18" s="25">
        <f>SUM(F19:F20)</f>
        <v>1543900</v>
      </c>
    </row>
    <row r="19" spans="1:6" ht="15" customHeight="1">
      <c r="A19" s="26" t="s">
        <v>66</v>
      </c>
      <c r="B19" s="26" t="s">
        <v>67</v>
      </c>
      <c r="C19" s="27">
        <v>1077000</v>
      </c>
      <c r="D19" s="27">
        <f>215400+35000</f>
        <v>250400</v>
      </c>
      <c r="E19" s="27">
        <f>D19/C19*100</f>
        <v>23.2497678737233</v>
      </c>
      <c r="F19" s="27">
        <f>SUM(C19,D19)</f>
        <v>1327400</v>
      </c>
    </row>
    <row r="20" spans="1:6" ht="15" customHeight="1">
      <c r="A20" s="26" t="s">
        <v>68</v>
      </c>
      <c r="B20" s="26" t="s">
        <v>69</v>
      </c>
      <c r="C20" s="27">
        <v>40400</v>
      </c>
      <c r="D20" s="27">
        <v>110688</v>
      </c>
      <c r="E20" s="27">
        <v>435.89</v>
      </c>
      <c r="F20" s="27">
        <v>216500</v>
      </c>
    </row>
    <row r="21" spans="1:6" ht="15" customHeight="1">
      <c r="A21" s="21" t="s">
        <v>101</v>
      </c>
      <c r="B21" s="21"/>
      <c r="C21" s="22">
        <v>5000</v>
      </c>
      <c r="D21" s="22">
        <v>15000</v>
      </c>
      <c r="E21" s="22">
        <v>300</v>
      </c>
      <c r="F21" s="22">
        <v>20000</v>
      </c>
    </row>
    <row r="22" spans="1:6" ht="15" customHeight="1">
      <c r="A22" s="23">
        <v>3</v>
      </c>
      <c r="B22" s="24" t="s">
        <v>27</v>
      </c>
      <c r="C22" s="25">
        <v>5000</v>
      </c>
      <c r="D22" s="25">
        <v>15000</v>
      </c>
      <c r="E22" s="25">
        <v>300</v>
      </c>
      <c r="F22" s="25">
        <v>20000</v>
      </c>
    </row>
    <row r="23" spans="1:6" ht="15" customHeight="1">
      <c r="A23" s="26" t="s">
        <v>68</v>
      </c>
      <c r="B23" s="26" t="s">
        <v>69</v>
      </c>
      <c r="C23" s="27">
        <v>5000</v>
      </c>
      <c r="D23" s="27">
        <v>15000</v>
      </c>
      <c r="E23" s="27">
        <v>300</v>
      </c>
      <c r="F23" s="27">
        <v>20000</v>
      </c>
    </row>
    <row r="24" spans="1:6" ht="15" customHeight="1">
      <c r="A24" s="21" t="s">
        <v>103</v>
      </c>
      <c r="B24" s="21"/>
      <c r="C24" s="22">
        <v>714100</v>
      </c>
      <c r="D24" s="22">
        <v>-131100</v>
      </c>
      <c r="E24" s="22">
        <v>-18.36</v>
      </c>
      <c r="F24" s="22">
        <v>583000</v>
      </c>
    </row>
    <row r="25" spans="1:6">
      <c r="A25" s="23">
        <v>3</v>
      </c>
      <c r="B25" s="24" t="s">
        <v>27</v>
      </c>
      <c r="C25" s="25">
        <f>SUM(C26:C28)</f>
        <v>714100</v>
      </c>
      <c r="D25" s="25">
        <f>SUM(D26:D27)</f>
        <v>-65688</v>
      </c>
      <c r="E25" s="25">
        <v>-18.36</v>
      </c>
      <c r="F25" s="25">
        <f>SUM(F26:F28)</f>
        <v>583000</v>
      </c>
    </row>
    <row r="26" spans="1:6" s="1" customFormat="1" ht="12.75">
      <c r="A26" s="26" t="s">
        <v>66</v>
      </c>
      <c r="B26" s="26" t="s">
        <v>67</v>
      </c>
      <c r="C26" s="27">
        <v>5000</v>
      </c>
      <c r="D26" s="27">
        <v>-5000</v>
      </c>
      <c r="E26" s="27">
        <v>-100</v>
      </c>
      <c r="F26" s="27">
        <v>0</v>
      </c>
    </row>
    <row r="27" spans="1:6" s="1" customFormat="1" ht="12.75">
      <c r="A27" s="26" t="s">
        <v>68</v>
      </c>
      <c r="B27" s="26" t="s">
        <v>69</v>
      </c>
      <c r="C27" s="27">
        <v>709000</v>
      </c>
      <c r="D27" s="27">
        <v>-60688</v>
      </c>
      <c r="E27" s="27">
        <v>-17.79</v>
      </c>
      <c r="F27" s="27">
        <v>582900</v>
      </c>
    </row>
    <row r="28" spans="1:6">
      <c r="A28" s="26" t="s">
        <v>70</v>
      </c>
      <c r="B28" s="26" t="s">
        <v>71</v>
      </c>
      <c r="C28" s="27">
        <v>100</v>
      </c>
      <c r="D28" s="27">
        <v>0</v>
      </c>
      <c r="E28" s="27">
        <v>0</v>
      </c>
      <c r="F28" s="27">
        <v>100</v>
      </c>
    </row>
    <row r="29" spans="1:6">
      <c r="A29" s="28" t="s">
        <v>106</v>
      </c>
      <c r="B29" s="28"/>
      <c r="C29" s="29">
        <v>6000</v>
      </c>
      <c r="D29" s="29">
        <v>-6000</v>
      </c>
      <c r="E29" s="29">
        <v>-100</v>
      </c>
      <c r="F29" s="29">
        <v>0</v>
      </c>
    </row>
    <row r="30" spans="1:6" s="1" customFormat="1" ht="12.75">
      <c r="A30" s="23">
        <v>3</v>
      </c>
      <c r="B30" s="24" t="s">
        <v>27</v>
      </c>
      <c r="C30" s="25">
        <v>6000</v>
      </c>
      <c r="D30" s="25">
        <v>-6000</v>
      </c>
      <c r="E30" s="25">
        <v>-100</v>
      </c>
      <c r="F30" s="25">
        <v>0</v>
      </c>
    </row>
    <row r="31" spans="1:6" s="1" customFormat="1" ht="12.75">
      <c r="A31" s="26" t="s">
        <v>68</v>
      </c>
      <c r="B31" s="26" t="s">
        <v>69</v>
      </c>
      <c r="C31" s="27">
        <v>6000</v>
      </c>
      <c r="D31" s="27">
        <v>-6000</v>
      </c>
      <c r="E31" s="27">
        <v>-100</v>
      </c>
      <c r="F31" s="27">
        <v>0</v>
      </c>
    </row>
    <row r="32" spans="1:6">
      <c r="A32" s="28" t="s">
        <v>107</v>
      </c>
      <c r="B32" s="28"/>
      <c r="C32" s="29">
        <v>12000</v>
      </c>
      <c r="D32" s="29">
        <v>3000</v>
      </c>
      <c r="E32" s="29">
        <v>25</v>
      </c>
      <c r="F32" s="29">
        <v>15000</v>
      </c>
    </row>
    <row r="33" spans="1:6">
      <c r="A33" s="23">
        <v>3</v>
      </c>
      <c r="B33" s="24" t="s">
        <v>27</v>
      </c>
      <c r="C33" s="25">
        <v>12000</v>
      </c>
      <c r="D33" s="25">
        <v>3000</v>
      </c>
      <c r="E33" s="25">
        <v>25</v>
      </c>
      <c r="F33" s="25">
        <v>15000</v>
      </c>
    </row>
    <row r="34" spans="1:6" s="1" customFormat="1" ht="12.75">
      <c r="A34" s="26" t="s">
        <v>66</v>
      </c>
      <c r="B34" s="26" t="s">
        <v>67</v>
      </c>
      <c r="C34" s="27">
        <v>7000</v>
      </c>
      <c r="D34" s="27">
        <v>0</v>
      </c>
      <c r="E34" s="27">
        <v>0</v>
      </c>
      <c r="F34" s="27">
        <v>7000</v>
      </c>
    </row>
    <row r="35" spans="1:6" s="1" customFormat="1" ht="12.75">
      <c r="A35" s="26" t="s">
        <v>68</v>
      </c>
      <c r="B35" s="26" t="s">
        <v>69</v>
      </c>
      <c r="C35" s="27">
        <v>5000</v>
      </c>
      <c r="D35" s="27">
        <v>3000</v>
      </c>
      <c r="E35" s="27">
        <v>60</v>
      </c>
      <c r="F35" s="27">
        <v>8000</v>
      </c>
    </row>
    <row r="36" spans="1:6" s="1" customFormat="1" ht="12.75">
      <c r="A36" s="19" t="s">
        <v>194</v>
      </c>
      <c r="B36" s="19"/>
      <c r="C36" s="20">
        <v>146000</v>
      </c>
      <c r="D36" s="20">
        <v>-60000</v>
      </c>
      <c r="E36" s="20">
        <v>-41.1</v>
      </c>
      <c r="F36" s="20">
        <v>86000</v>
      </c>
    </row>
    <row r="37" spans="1:6">
      <c r="A37" s="21" t="s">
        <v>99</v>
      </c>
      <c r="B37" s="21"/>
      <c r="C37" s="22">
        <v>146000</v>
      </c>
      <c r="D37" s="22">
        <v>-87000</v>
      </c>
      <c r="E37" s="22">
        <v>-59.59</v>
      </c>
      <c r="F37" s="22">
        <v>59000</v>
      </c>
    </row>
    <row r="38" spans="1:6">
      <c r="A38" s="23">
        <v>3</v>
      </c>
      <c r="B38" s="24" t="s">
        <v>27</v>
      </c>
      <c r="C38" s="25">
        <v>146000</v>
      </c>
      <c r="D38" s="25">
        <v>-87000</v>
      </c>
      <c r="E38" s="25">
        <v>-59.59</v>
      </c>
      <c r="F38" s="25">
        <v>59000</v>
      </c>
    </row>
    <row r="39" spans="1:6" s="1" customFormat="1" ht="12.75">
      <c r="A39" s="26" t="s">
        <v>66</v>
      </c>
      <c r="B39" s="26" t="s">
        <v>67</v>
      </c>
      <c r="C39" s="27">
        <v>117000</v>
      </c>
      <c r="D39" s="27">
        <v>-60000</v>
      </c>
      <c r="E39" s="27">
        <v>-51.28</v>
      </c>
      <c r="F39" s="27">
        <v>57000</v>
      </c>
    </row>
    <row r="40" spans="1:6">
      <c r="A40" s="26" t="s">
        <v>68</v>
      </c>
      <c r="B40" s="26" t="s">
        <v>69</v>
      </c>
      <c r="C40" s="27">
        <v>29000</v>
      </c>
      <c r="D40" s="27">
        <v>-27000</v>
      </c>
      <c r="E40" s="27">
        <v>-93.1</v>
      </c>
      <c r="F40" s="27">
        <v>2000</v>
      </c>
    </row>
    <row r="41" spans="1:6">
      <c r="A41" s="21" t="s">
        <v>103</v>
      </c>
      <c r="B41" s="21"/>
      <c r="C41" s="22">
        <v>0</v>
      </c>
      <c r="D41" s="22">
        <v>27000</v>
      </c>
      <c r="E41" s="22">
        <v>100</v>
      </c>
      <c r="F41" s="22">
        <v>27000</v>
      </c>
    </row>
    <row r="42" spans="1:6" s="1" customFormat="1" ht="12.75">
      <c r="A42" s="23">
        <v>3</v>
      </c>
      <c r="B42" s="24" t="s">
        <v>27</v>
      </c>
      <c r="C42" s="25">
        <v>0</v>
      </c>
      <c r="D42" s="25">
        <v>27000</v>
      </c>
      <c r="E42" s="25">
        <v>100</v>
      </c>
      <c r="F42" s="25">
        <v>27000</v>
      </c>
    </row>
    <row r="43" spans="1:6" s="1" customFormat="1" ht="12.75">
      <c r="A43" s="26" t="s">
        <v>68</v>
      </c>
      <c r="B43" s="26" t="s">
        <v>69</v>
      </c>
      <c r="C43" s="27">
        <v>0</v>
      </c>
      <c r="D43" s="27">
        <v>27000</v>
      </c>
      <c r="E43" s="27">
        <v>100</v>
      </c>
      <c r="F43" s="27">
        <v>27000</v>
      </c>
    </row>
    <row r="44" spans="1:6" s="1" customFormat="1" ht="12.75">
      <c r="A44" s="19" t="s">
        <v>195</v>
      </c>
      <c r="B44" s="19"/>
      <c r="C44" s="20">
        <v>91000</v>
      </c>
      <c r="D44" s="20">
        <v>-43000</v>
      </c>
      <c r="E44" s="20">
        <v>-47.25</v>
      </c>
      <c r="F44" s="20">
        <v>48000</v>
      </c>
    </row>
    <row r="45" spans="1:6" s="1" customFormat="1" ht="12.75">
      <c r="A45" s="21" t="s">
        <v>99</v>
      </c>
      <c r="B45" s="21"/>
      <c r="C45" s="22">
        <v>91000</v>
      </c>
      <c r="D45" s="22">
        <v>-53000</v>
      </c>
      <c r="E45" s="22">
        <v>-58.24</v>
      </c>
      <c r="F45" s="22">
        <v>38000</v>
      </c>
    </row>
    <row r="46" spans="1:6">
      <c r="A46" s="23">
        <v>3</v>
      </c>
      <c r="B46" s="24" t="s">
        <v>27</v>
      </c>
      <c r="C46" s="25">
        <v>91000</v>
      </c>
      <c r="D46" s="25">
        <v>-53000</v>
      </c>
      <c r="E46" s="25">
        <v>-58.24</v>
      </c>
      <c r="F46" s="25">
        <v>38000</v>
      </c>
    </row>
    <row r="47" spans="1:6">
      <c r="A47" s="26" t="s">
        <v>66</v>
      </c>
      <c r="B47" s="26" t="s">
        <v>67</v>
      </c>
      <c r="C47" s="27">
        <v>88000</v>
      </c>
      <c r="D47" s="27">
        <v>-51000</v>
      </c>
      <c r="E47" s="27">
        <v>-57.95</v>
      </c>
      <c r="F47" s="27">
        <v>37000</v>
      </c>
    </row>
    <row r="48" spans="1:6" s="1" customFormat="1" ht="12.75">
      <c r="A48" s="26" t="s">
        <v>68</v>
      </c>
      <c r="B48" s="26" t="s">
        <v>69</v>
      </c>
      <c r="C48" s="27">
        <v>3000</v>
      </c>
      <c r="D48" s="27">
        <v>-2000</v>
      </c>
      <c r="E48" s="27">
        <v>-66.67</v>
      </c>
      <c r="F48" s="27">
        <v>1000</v>
      </c>
    </row>
    <row r="49" spans="1:6">
      <c r="A49" s="28" t="s">
        <v>106</v>
      </c>
      <c r="B49" s="28"/>
      <c r="C49" s="29">
        <v>0</v>
      </c>
      <c r="D49" s="29">
        <v>10000</v>
      </c>
      <c r="E49" s="29">
        <v>100</v>
      </c>
      <c r="F49" s="29">
        <v>10000</v>
      </c>
    </row>
    <row r="50" spans="1:6">
      <c r="A50" s="23">
        <v>3</v>
      </c>
      <c r="B50" s="24" t="s">
        <v>27</v>
      </c>
      <c r="C50" s="25">
        <v>0</v>
      </c>
      <c r="D50" s="25">
        <v>10000</v>
      </c>
      <c r="E50" s="25">
        <v>100</v>
      </c>
      <c r="F50" s="25">
        <v>10000</v>
      </c>
    </row>
    <row r="51" spans="1:6">
      <c r="A51" s="26" t="s">
        <v>68</v>
      </c>
      <c r="B51" s="26" t="s">
        <v>69</v>
      </c>
      <c r="C51" s="27">
        <v>0</v>
      </c>
      <c r="D51" s="27">
        <v>10000</v>
      </c>
      <c r="E51" s="27">
        <v>100</v>
      </c>
      <c r="F51" s="27">
        <v>10000</v>
      </c>
    </row>
    <row r="52" spans="1:6" s="1" customFormat="1" ht="12.75">
      <c r="A52" s="19" t="s">
        <v>196</v>
      </c>
      <c r="B52" s="19"/>
      <c r="C52" s="20">
        <v>101000</v>
      </c>
      <c r="D52" s="20">
        <v>-44400</v>
      </c>
      <c r="E52" s="20">
        <v>-43.96</v>
      </c>
      <c r="F52" s="20">
        <v>56600</v>
      </c>
    </row>
    <row r="53" spans="1:6">
      <c r="A53" s="21" t="s">
        <v>99</v>
      </c>
      <c r="B53" s="21"/>
      <c r="C53" s="22">
        <v>91000</v>
      </c>
      <c r="D53" s="22">
        <v>-44400</v>
      </c>
      <c r="E53" s="22">
        <v>-48.79</v>
      </c>
      <c r="F53" s="22">
        <v>46600</v>
      </c>
    </row>
    <row r="54" spans="1:6" ht="15.75" customHeight="1">
      <c r="A54" s="23">
        <v>3</v>
      </c>
      <c r="B54" s="24" t="s">
        <v>27</v>
      </c>
      <c r="C54" s="25">
        <v>91000</v>
      </c>
      <c r="D54" s="25">
        <v>-44400</v>
      </c>
      <c r="E54" s="25">
        <v>-48.79</v>
      </c>
      <c r="F54" s="25">
        <v>46600</v>
      </c>
    </row>
    <row r="55" spans="1:6" s="1" customFormat="1" ht="12.75">
      <c r="A55" s="26" t="s">
        <v>66</v>
      </c>
      <c r="B55" s="26" t="s">
        <v>67</v>
      </c>
      <c r="C55" s="27">
        <v>88000</v>
      </c>
      <c r="D55" s="27">
        <v>-43400</v>
      </c>
      <c r="E55" s="27">
        <v>-49.32</v>
      </c>
      <c r="F55" s="27">
        <v>44600</v>
      </c>
    </row>
    <row r="56" spans="1:6">
      <c r="A56" s="26" t="s">
        <v>68</v>
      </c>
      <c r="B56" s="26" t="s">
        <v>69</v>
      </c>
      <c r="C56" s="27">
        <v>3000</v>
      </c>
      <c r="D56" s="27">
        <v>-1000</v>
      </c>
      <c r="E56" s="27">
        <v>-33.33</v>
      </c>
      <c r="F56" s="27">
        <v>2000</v>
      </c>
    </row>
    <row r="57" spans="1:6">
      <c r="A57" s="21" t="s">
        <v>103</v>
      </c>
      <c r="B57" s="21"/>
      <c r="C57" s="22">
        <v>10000</v>
      </c>
      <c r="D57" s="22">
        <v>0</v>
      </c>
      <c r="E57" s="22">
        <v>0</v>
      </c>
      <c r="F57" s="22">
        <v>10000</v>
      </c>
    </row>
    <row r="58" spans="1:6">
      <c r="A58" s="23">
        <v>3</v>
      </c>
      <c r="B58" s="24" t="s">
        <v>27</v>
      </c>
      <c r="C58" s="25">
        <v>10000</v>
      </c>
      <c r="D58" s="25">
        <v>0</v>
      </c>
      <c r="E58" s="25">
        <v>0</v>
      </c>
      <c r="F58" s="25">
        <v>10000</v>
      </c>
    </row>
    <row r="59" spans="1:6" s="1" customFormat="1" ht="12.75">
      <c r="A59" s="26" t="s">
        <v>68</v>
      </c>
      <c r="B59" s="26" t="s">
        <v>69</v>
      </c>
      <c r="C59" s="27">
        <v>10000</v>
      </c>
      <c r="D59" s="27">
        <v>0</v>
      </c>
      <c r="E59" s="27">
        <v>0</v>
      </c>
      <c r="F59" s="27">
        <v>10000</v>
      </c>
    </row>
    <row r="60" spans="1:6">
      <c r="A60" s="19" t="s">
        <v>197</v>
      </c>
      <c r="B60" s="19"/>
      <c r="C60" s="20">
        <v>91000</v>
      </c>
      <c r="D60" s="20">
        <v>-41000</v>
      </c>
      <c r="E60" s="20">
        <v>-45.05</v>
      </c>
      <c r="F60" s="20">
        <v>50000</v>
      </c>
    </row>
    <row r="61" spans="1:6">
      <c r="A61" s="21" t="s">
        <v>99</v>
      </c>
      <c r="B61" s="21"/>
      <c r="C61" s="22">
        <v>90000</v>
      </c>
      <c r="D61" s="22">
        <v>-40000</v>
      </c>
      <c r="E61" s="22">
        <v>-44.44</v>
      </c>
      <c r="F61" s="22">
        <v>50000</v>
      </c>
    </row>
    <row r="62" spans="1:6">
      <c r="A62" s="23">
        <v>3</v>
      </c>
      <c r="B62" s="24" t="s">
        <v>27</v>
      </c>
      <c r="C62" s="25">
        <v>90000</v>
      </c>
      <c r="D62" s="25">
        <v>-40000</v>
      </c>
      <c r="E62" s="25">
        <v>-44.44</v>
      </c>
      <c r="F62" s="25">
        <v>50000</v>
      </c>
    </row>
    <row r="63" spans="1:6">
      <c r="A63" s="26" t="s">
        <v>66</v>
      </c>
      <c r="B63" s="26" t="s">
        <v>67</v>
      </c>
      <c r="C63" s="27">
        <v>87000</v>
      </c>
      <c r="D63" s="27">
        <v>-39000</v>
      </c>
      <c r="E63" s="27">
        <v>-44.83</v>
      </c>
      <c r="F63" s="27">
        <v>48000</v>
      </c>
    </row>
    <row r="64" spans="1:6" s="1" customFormat="1" ht="12.75">
      <c r="A64" s="26" t="s">
        <v>68</v>
      </c>
      <c r="B64" s="26" t="s">
        <v>69</v>
      </c>
      <c r="C64" s="27">
        <v>3000</v>
      </c>
      <c r="D64" s="27">
        <v>-1000</v>
      </c>
      <c r="E64" s="27">
        <v>-33.33</v>
      </c>
      <c r="F64" s="27">
        <v>2000</v>
      </c>
    </row>
    <row r="65" spans="1:6" s="1" customFormat="1" ht="12.75">
      <c r="A65" s="21" t="s">
        <v>103</v>
      </c>
      <c r="B65" s="21"/>
      <c r="C65" s="22">
        <v>1000</v>
      </c>
      <c r="D65" s="22">
        <v>-1000</v>
      </c>
      <c r="E65" s="22">
        <v>-100</v>
      </c>
      <c r="F65" s="22">
        <v>0</v>
      </c>
    </row>
    <row r="66" spans="1:6">
      <c r="A66" s="23">
        <v>3</v>
      </c>
      <c r="B66" s="24" t="s">
        <v>27</v>
      </c>
      <c r="C66" s="25">
        <v>1000</v>
      </c>
      <c r="D66" s="25">
        <v>-1000</v>
      </c>
      <c r="E66" s="25">
        <v>-100</v>
      </c>
      <c r="F66" s="25">
        <v>0</v>
      </c>
    </row>
    <row r="67" spans="1:6">
      <c r="A67" s="26" t="s">
        <v>68</v>
      </c>
      <c r="B67" s="26" t="s">
        <v>69</v>
      </c>
      <c r="C67" s="27">
        <v>1000</v>
      </c>
      <c r="D67" s="27">
        <v>-1000</v>
      </c>
      <c r="E67" s="27">
        <v>-100</v>
      </c>
      <c r="F67" s="27">
        <v>0</v>
      </c>
    </row>
    <row r="68" spans="1:6">
      <c r="A68" s="19" t="s">
        <v>198</v>
      </c>
      <c r="B68" s="19"/>
      <c r="C68" s="20">
        <v>91000</v>
      </c>
      <c r="D68" s="20">
        <v>-53000</v>
      </c>
      <c r="E68" s="20">
        <v>-58.24</v>
      </c>
      <c r="F68" s="20">
        <v>38000</v>
      </c>
    </row>
    <row r="69" spans="1:6">
      <c r="A69" s="21" t="s">
        <v>99</v>
      </c>
      <c r="B69" s="21"/>
      <c r="C69" s="22">
        <v>90000</v>
      </c>
      <c r="D69" s="22">
        <v>-52000</v>
      </c>
      <c r="E69" s="22">
        <v>-57.78</v>
      </c>
      <c r="F69" s="22">
        <v>38000</v>
      </c>
    </row>
    <row r="70" spans="1:6">
      <c r="A70" s="23">
        <v>3</v>
      </c>
      <c r="B70" s="24" t="s">
        <v>27</v>
      </c>
      <c r="C70" s="25">
        <v>90000</v>
      </c>
      <c r="D70" s="25">
        <v>-52000</v>
      </c>
      <c r="E70" s="25">
        <v>-57.78</v>
      </c>
      <c r="F70" s="25">
        <v>38000</v>
      </c>
    </row>
    <row r="71" spans="1:6">
      <c r="A71" s="26" t="s">
        <v>66</v>
      </c>
      <c r="B71" s="26" t="s">
        <v>67</v>
      </c>
      <c r="C71" s="27">
        <v>87000</v>
      </c>
      <c r="D71" s="27">
        <v>-51000</v>
      </c>
      <c r="E71" s="27">
        <v>-58.62</v>
      </c>
      <c r="F71" s="27">
        <v>36000</v>
      </c>
    </row>
    <row r="72" spans="1:6">
      <c r="A72" s="26" t="s">
        <v>68</v>
      </c>
      <c r="B72" s="26" t="s">
        <v>69</v>
      </c>
      <c r="C72" s="27">
        <v>3000</v>
      </c>
      <c r="D72" s="27">
        <v>-1000</v>
      </c>
      <c r="E72" s="27">
        <v>-33.33</v>
      </c>
      <c r="F72" s="27">
        <v>2000</v>
      </c>
    </row>
    <row r="73" spans="1:6">
      <c r="A73" s="21" t="s">
        <v>103</v>
      </c>
      <c r="B73" s="21"/>
      <c r="C73" s="22">
        <v>1000</v>
      </c>
      <c r="D73" s="22">
        <v>-1000</v>
      </c>
      <c r="E73" s="22">
        <v>-100</v>
      </c>
      <c r="F73" s="22">
        <v>0</v>
      </c>
    </row>
    <row r="74" spans="1:6">
      <c r="A74" s="23">
        <v>3</v>
      </c>
      <c r="B74" s="24" t="s">
        <v>27</v>
      </c>
      <c r="C74" s="25">
        <v>1000</v>
      </c>
      <c r="D74" s="25">
        <v>-1000</v>
      </c>
      <c r="E74" s="25">
        <v>-100</v>
      </c>
      <c r="F74" s="25">
        <v>0</v>
      </c>
    </row>
    <row r="75" spans="1:6">
      <c r="A75" s="26" t="s">
        <v>68</v>
      </c>
      <c r="B75" s="26" t="s">
        <v>69</v>
      </c>
      <c r="C75" s="27">
        <v>1000</v>
      </c>
      <c r="D75" s="27">
        <v>-1000</v>
      </c>
      <c r="E75" s="27">
        <v>-100</v>
      </c>
      <c r="F75" s="27">
        <v>0</v>
      </c>
    </row>
    <row r="76" spans="1:6">
      <c r="A76" s="7" t="s">
        <v>28</v>
      </c>
      <c r="B76" s="7" t="s">
        <v>29</v>
      </c>
      <c r="C76" s="8">
        <v>113500</v>
      </c>
      <c r="D76" s="8">
        <v>30000</v>
      </c>
      <c r="E76" s="8">
        <v>26.43</v>
      </c>
      <c r="F76" s="8">
        <v>143500</v>
      </c>
    </row>
    <row r="77" spans="1:6">
      <c r="A77" s="9" t="s">
        <v>185</v>
      </c>
      <c r="B77" s="9"/>
      <c r="C77" s="10">
        <v>113500</v>
      </c>
      <c r="D77" s="10">
        <v>30000</v>
      </c>
      <c r="E77" s="10">
        <v>26.43</v>
      </c>
      <c r="F77" s="10">
        <v>143500</v>
      </c>
    </row>
    <row r="78" spans="1:6">
      <c r="A78" s="11" t="s">
        <v>186</v>
      </c>
      <c r="B78" s="11"/>
      <c r="C78" s="12">
        <v>113500</v>
      </c>
      <c r="D78" s="12">
        <v>30000</v>
      </c>
      <c r="E78" s="12">
        <v>26.43</v>
      </c>
      <c r="F78" s="12">
        <v>143500</v>
      </c>
    </row>
    <row r="79" spans="1:6">
      <c r="A79" s="30" t="s">
        <v>199</v>
      </c>
      <c r="B79" s="30"/>
      <c r="C79" s="31">
        <v>113500</v>
      </c>
      <c r="D79" s="31">
        <v>30000</v>
      </c>
      <c r="E79" s="31">
        <v>26.43</v>
      </c>
      <c r="F79" s="31">
        <v>143500</v>
      </c>
    </row>
    <row r="80" spans="1:6">
      <c r="A80" s="15" t="s">
        <v>191</v>
      </c>
      <c r="B80" s="15"/>
      <c r="C80" s="16">
        <v>113500</v>
      </c>
      <c r="D80" s="16">
        <v>30000</v>
      </c>
      <c r="E80" s="16">
        <v>26.43</v>
      </c>
      <c r="F80" s="16">
        <v>143500</v>
      </c>
    </row>
    <row r="81" spans="1:6">
      <c r="A81" s="17" t="s">
        <v>192</v>
      </c>
      <c r="B81" s="17"/>
      <c r="C81" s="18">
        <v>113500</v>
      </c>
      <c r="D81" s="18">
        <v>30000</v>
      </c>
      <c r="E81" s="18">
        <v>26.43</v>
      </c>
      <c r="F81" s="18">
        <v>143500</v>
      </c>
    </row>
    <row r="82" spans="1:6">
      <c r="A82" s="19" t="s">
        <v>200</v>
      </c>
      <c r="B82" s="19"/>
      <c r="C82" s="20">
        <v>113500</v>
      </c>
      <c r="D82" s="20">
        <v>30000</v>
      </c>
      <c r="E82" s="20">
        <v>26.43</v>
      </c>
      <c r="F82" s="20">
        <v>143500</v>
      </c>
    </row>
    <row r="83" spans="1:6">
      <c r="A83" s="21" t="s">
        <v>99</v>
      </c>
      <c r="B83" s="21"/>
      <c r="C83" s="22">
        <v>113500</v>
      </c>
      <c r="D83" s="22">
        <v>30000</v>
      </c>
      <c r="E83" s="22">
        <v>26.43</v>
      </c>
      <c r="F83" s="22">
        <v>143500</v>
      </c>
    </row>
    <row r="84" spans="1:6">
      <c r="A84" s="23">
        <v>4</v>
      </c>
      <c r="B84" s="24" t="s">
        <v>29</v>
      </c>
      <c r="C84" s="25">
        <v>113500</v>
      </c>
      <c r="D84" s="25">
        <v>30000</v>
      </c>
      <c r="E84" s="25">
        <v>26.43</v>
      </c>
      <c r="F84" s="25">
        <v>143500</v>
      </c>
    </row>
    <row r="85" spans="1:6">
      <c r="A85" s="26" t="s">
        <v>72</v>
      </c>
      <c r="B85" s="26" t="s">
        <v>73</v>
      </c>
      <c r="C85" s="27">
        <v>3500</v>
      </c>
      <c r="D85" s="27">
        <v>0</v>
      </c>
      <c r="E85" s="27">
        <v>0</v>
      </c>
      <c r="F85" s="27">
        <v>3500</v>
      </c>
    </row>
    <row r="86" spans="1:6">
      <c r="A86" s="26" t="s">
        <v>74</v>
      </c>
      <c r="B86" s="26" t="s">
        <v>75</v>
      </c>
      <c r="C86" s="27">
        <v>110000</v>
      </c>
      <c r="D86" s="27">
        <v>30000</v>
      </c>
      <c r="E86" s="27">
        <v>27.27</v>
      </c>
      <c r="F86" s="27">
        <v>140000</v>
      </c>
    </row>
  </sheetData>
  <mergeCells count="2">
    <mergeCell ref="A1:F1"/>
    <mergeCell ref="A3:F3"/>
  </mergeCells>
  <pageMargins left="0.70866141732283505" right="0.70866141732283505" top="0.74803149606299202" bottom="0.55118110236220497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tabSelected="1" topLeftCell="A13" workbookViewId="0">
      <selection activeCell="K16" sqref="K16"/>
    </sheetView>
  </sheetViews>
  <sheetFormatPr defaultColWidth="9" defaultRowHeight="15"/>
  <cols>
    <col min="2" max="2" width="46" customWidth="1"/>
    <col min="3" max="3" width="16.5703125" customWidth="1"/>
    <col min="4" max="4" width="15.85546875" customWidth="1"/>
    <col min="5" max="5" width="14" customWidth="1"/>
    <col min="6" max="6" width="15.85546875" customWidth="1"/>
  </cols>
  <sheetData>
    <row r="1" spans="1:6" ht="51" customHeight="1">
      <c r="A1" s="179" t="s">
        <v>10</v>
      </c>
      <c r="B1" s="179"/>
      <c r="C1" s="179"/>
      <c r="D1" s="179"/>
      <c r="E1" s="179"/>
      <c r="F1" s="179"/>
    </row>
    <row r="2" spans="1:6" ht="18" customHeight="1">
      <c r="A2" s="3"/>
      <c r="B2" s="3"/>
      <c r="C2" s="3"/>
      <c r="D2" s="3"/>
      <c r="E2" s="3"/>
      <c r="F2" s="3"/>
    </row>
    <row r="3" spans="1:6" ht="15.75">
      <c r="A3" s="179" t="s">
        <v>11</v>
      </c>
      <c r="B3" s="179"/>
      <c r="C3" s="179"/>
      <c r="D3" s="179"/>
      <c r="E3" s="179"/>
      <c r="F3" s="179"/>
    </row>
    <row r="4" spans="1:6" ht="15" customHeight="1">
      <c r="A4" s="3"/>
      <c r="B4" s="3"/>
      <c r="C4" s="3"/>
      <c r="D4" s="3"/>
      <c r="E4" s="3"/>
      <c r="F4" s="61"/>
    </row>
    <row r="5" spans="1:6" ht="15.75">
      <c r="A5" s="179" t="s">
        <v>12</v>
      </c>
      <c r="B5" s="189"/>
      <c r="C5" s="189"/>
      <c r="D5" s="189"/>
      <c r="E5" s="189"/>
      <c r="F5" s="189"/>
    </row>
    <row r="6" spans="1:6" ht="15.75" customHeight="1">
      <c r="A6" s="117"/>
      <c r="B6" s="118"/>
      <c r="C6" s="119"/>
      <c r="D6" s="119"/>
      <c r="E6" s="119"/>
      <c r="F6" s="119"/>
    </row>
    <row r="7" spans="1:6" ht="25.5">
      <c r="A7" s="120" t="s">
        <v>13</v>
      </c>
      <c r="B7" s="120" t="s">
        <v>14</v>
      </c>
      <c r="C7" s="120" t="s">
        <v>15</v>
      </c>
      <c r="D7" s="120" t="s">
        <v>16</v>
      </c>
      <c r="E7" s="120" t="s">
        <v>17</v>
      </c>
      <c r="F7" s="120" t="s">
        <v>18</v>
      </c>
    </row>
    <row r="8" spans="1:6" ht="15" customHeight="1">
      <c r="A8" s="121" t="s">
        <v>19</v>
      </c>
      <c r="B8" s="121" t="s">
        <v>20</v>
      </c>
      <c r="C8" s="122">
        <v>2488000</v>
      </c>
      <c r="D8" s="122">
        <v>96000</v>
      </c>
      <c r="E8" s="122">
        <f>D8/C8*100</f>
        <v>3.8585209003215399</v>
      </c>
      <c r="F8" s="122">
        <v>2584000</v>
      </c>
    </row>
    <row r="9" spans="1:6" s="1" customFormat="1" ht="12.75">
      <c r="A9" s="123" t="s">
        <v>21</v>
      </c>
      <c r="B9" s="123" t="s">
        <v>22</v>
      </c>
      <c r="C9" s="124">
        <v>2488000</v>
      </c>
      <c r="D9" s="124">
        <v>30588</v>
      </c>
      <c r="E9" s="124">
        <v>1.23</v>
      </c>
      <c r="F9" s="124">
        <v>2518588</v>
      </c>
    </row>
    <row r="10" spans="1:6" s="1" customFormat="1" ht="12.75">
      <c r="A10" s="123" t="s">
        <v>23</v>
      </c>
      <c r="B10" s="123" t="s">
        <v>24</v>
      </c>
      <c r="C10" s="124">
        <v>0</v>
      </c>
      <c r="D10" s="124">
        <v>0</v>
      </c>
      <c r="E10" s="124">
        <v>0</v>
      </c>
      <c r="F10" s="124">
        <v>0</v>
      </c>
    </row>
    <row r="11" spans="1:6" ht="15" customHeight="1">
      <c r="A11" s="121" t="s">
        <v>19</v>
      </c>
      <c r="B11" s="121" t="s">
        <v>25</v>
      </c>
      <c r="C11" s="122">
        <v>2488000</v>
      </c>
      <c r="D11" s="122">
        <v>96000</v>
      </c>
      <c r="E11" s="122">
        <f>D11/C11*100</f>
        <v>3.8585209003215399</v>
      </c>
      <c r="F11" s="122">
        <f>SUM(F12:F13)</f>
        <v>2584000</v>
      </c>
    </row>
    <row r="12" spans="1:6" s="1" customFormat="1" ht="12.75">
      <c r="A12" s="123" t="s">
        <v>26</v>
      </c>
      <c r="B12" s="123" t="s">
        <v>27</v>
      </c>
      <c r="C12" s="124">
        <v>2374500</v>
      </c>
      <c r="D12" s="124">
        <v>66000</v>
      </c>
      <c r="E12" s="124">
        <f>D12/C12*100</f>
        <v>2.7795325331648799</v>
      </c>
      <c r="F12" s="124">
        <f>C12+D12</f>
        <v>2440500</v>
      </c>
    </row>
    <row r="13" spans="1:6" s="1" customFormat="1" ht="15" customHeight="1">
      <c r="A13" s="123" t="s">
        <v>28</v>
      </c>
      <c r="B13" s="123" t="s">
        <v>29</v>
      </c>
      <c r="C13" s="124">
        <v>113500</v>
      </c>
      <c r="D13" s="124">
        <v>30000</v>
      </c>
      <c r="E13" s="124">
        <v>26.43</v>
      </c>
      <c r="F13" s="124">
        <v>143500</v>
      </c>
    </row>
    <row r="14" spans="1:6">
      <c r="A14" s="65" t="s">
        <v>30</v>
      </c>
      <c r="B14" s="125"/>
      <c r="C14" s="125">
        <v>0</v>
      </c>
      <c r="D14" s="66">
        <v>0</v>
      </c>
      <c r="E14" s="125">
        <v>0</v>
      </c>
      <c r="F14" s="66">
        <v>0</v>
      </c>
    </row>
    <row r="15" spans="1:6" ht="26.25" customHeight="1">
      <c r="A15" s="126"/>
      <c r="B15" s="127"/>
      <c r="C15" s="128"/>
      <c r="D15" s="128"/>
      <c r="E15" s="128"/>
      <c r="F15" s="128"/>
    </row>
    <row r="16" spans="1:6" ht="15.75">
      <c r="A16" s="179" t="s">
        <v>31</v>
      </c>
      <c r="B16" s="189"/>
      <c r="C16" s="189"/>
      <c r="D16" s="189"/>
      <c r="E16" s="189"/>
      <c r="F16" s="189"/>
    </row>
    <row r="17" spans="1:6" ht="16.5" customHeight="1">
      <c r="A17" s="3"/>
      <c r="B17" s="129"/>
      <c r="C17" s="129"/>
      <c r="D17" s="129"/>
      <c r="E17" s="130"/>
      <c r="F17" s="130"/>
    </row>
    <row r="18" spans="1:6" ht="26.25">
      <c r="A18" s="131"/>
      <c r="B18" s="132" t="s">
        <v>32</v>
      </c>
      <c r="C18" s="133" t="s">
        <v>15</v>
      </c>
      <c r="D18" s="133" t="s">
        <v>16</v>
      </c>
      <c r="E18" s="133" t="s">
        <v>17</v>
      </c>
      <c r="F18" s="133" t="s">
        <v>18</v>
      </c>
    </row>
    <row r="19" spans="1:6">
      <c r="A19" s="65"/>
      <c r="B19" s="65" t="s">
        <v>33</v>
      </c>
      <c r="C19" s="134">
        <v>0</v>
      </c>
      <c r="D19" s="134">
        <v>0</v>
      </c>
      <c r="E19" s="134"/>
      <c r="F19" s="134">
        <v>0</v>
      </c>
    </row>
    <row r="20" spans="1:6" s="116" customFormat="1" ht="14.25">
      <c r="A20" s="135">
        <v>8</v>
      </c>
      <c r="B20" s="136" t="s">
        <v>34</v>
      </c>
      <c r="C20" s="137">
        <v>0</v>
      </c>
      <c r="D20" s="137">
        <v>0</v>
      </c>
      <c r="E20" s="138" t="s">
        <v>35</v>
      </c>
      <c r="F20" s="137">
        <v>0</v>
      </c>
    </row>
    <row r="21" spans="1:6" s="116" customFormat="1" ht="15" customHeight="1">
      <c r="A21" s="139">
        <v>5</v>
      </c>
      <c r="B21" s="136" t="s">
        <v>36</v>
      </c>
      <c r="C21" s="137">
        <v>0</v>
      </c>
      <c r="D21" s="137">
        <v>0</v>
      </c>
      <c r="E21" s="138" t="s">
        <v>35</v>
      </c>
      <c r="F21" s="137">
        <v>0</v>
      </c>
    </row>
    <row r="22" spans="1:6" ht="15" customHeight="1">
      <c r="A22" s="140"/>
      <c r="B22" s="136" t="s">
        <v>37</v>
      </c>
      <c r="C22" s="27">
        <v>0</v>
      </c>
      <c r="D22" s="27">
        <v>0</v>
      </c>
      <c r="E22" s="141"/>
      <c r="F22" s="27">
        <v>0</v>
      </c>
    </row>
    <row r="23" spans="1:6">
      <c r="A23" s="140"/>
      <c r="B23" s="7" t="s">
        <v>38</v>
      </c>
      <c r="C23" s="8">
        <v>0</v>
      </c>
      <c r="D23" s="8">
        <v>0</v>
      </c>
      <c r="E23" s="142">
        <v>0</v>
      </c>
      <c r="F23" s="8">
        <v>0</v>
      </c>
    </row>
    <row r="24" spans="1:6">
      <c r="B24" s="127"/>
      <c r="C24" s="143"/>
      <c r="D24" s="143"/>
      <c r="E24" s="144"/>
      <c r="F24" s="143"/>
    </row>
    <row r="25" spans="1:6">
      <c r="B25" s="127"/>
      <c r="C25" s="143"/>
      <c r="D25" s="143"/>
      <c r="E25" s="144"/>
      <c r="F25" s="143"/>
    </row>
    <row r="26" spans="1:6" ht="15.75">
      <c r="A26" s="179" t="s">
        <v>39</v>
      </c>
      <c r="B26" s="189"/>
      <c r="C26" s="189"/>
      <c r="D26" s="189"/>
      <c r="E26" s="189"/>
      <c r="F26" s="189"/>
    </row>
    <row r="27" spans="1:6" ht="15.75">
      <c r="A27" s="2"/>
      <c r="B27" s="32"/>
      <c r="C27" s="32"/>
      <c r="D27" s="32"/>
      <c r="E27" s="32"/>
      <c r="F27" s="32"/>
    </row>
    <row r="28" spans="1:6" ht="25.5">
      <c r="A28" s="131"/>
      <c r="B28" s="145" t="s">
        <v>40</v>
      </c>
      <c r="C28" s="146" t="s">
        <v>15</v>
      </c>
      <c r="D28" s="146" t="s">
        <v>16</v>
      </c>
      <c r="E28" s="146" t="s">
        <v>17</v>
      </c>
      <c r="F28" s="146" t="s">
        <v>18</v>
      </c>
    </row>
    <row r="29" spans="1:6" ht="15" customHeight="1">
      <c r="A29" s="65"/>
      <c r="B29" s="65" t="s">
        <v>41</v>
      </c>
      <c r="C29" s="147">
        <v>0</v>
      </c>
      <c r="D29" s="147">
        <v>0</v>
      </c>
      <c r="E29" s="148">
        <v>0</v>
      </c>
      <c r="F29" s="147">
        <v>0</v>
      </c>
    </row>
    <row r="30" spans="1:6" ht="14.25" customHeight="1">
      <c r="A30" s="149"/>
      <c r="B30" s="70" t="s">
        <v>42</v>
      </c>
      <c r="C30" s="150">
        <v>0</v>
      </c>
      <c r="D30" s="151">
        <v>0</v>
      </c>
      <c r="E30" s="152" t="s">
        <v>43</v>
      </c>
      <c r="F30" s="151">
        <v>0</v>
      </c>
    </row>
    <row r="31" spans="1:6" ht="51" customHeight="1">
      <c r="A31" s="140"/>
      <c r="B31" s="153" t="s">
        <v>44</v>
      </c>
      <c r="C31" s="154">
        <v>0</v>
      </c>
      <c r="D31" s="154">
        <v>65412</v>
      </c>
      <c r="E31" s="155" t="s">
        <v>43</v>
      </c>
      <c r="F31" s="154">
        <v>0</v>
      </c>
    </row>
    <row r="32" spans="1:6" ht="23.25" customHeight="1">
      <c r="A32" s="156"/>
      <c r="B32" s="157"/>
      <c r="C32" s="157"/>
      <c r="D32" s="157"/>
      <c r="E32" s="157"/>
      <c r="F32" s="157"/>
    </row>
    <row r="33" spans="1:6" ht="15.75">
      <c r="A33" s="192" t="s">
        <v>45</v>
      </c>
      <c r="B33" s="192"/>
      <c r="C33" s="192"/>
      <c r="D33" s="192"/>
      <c r="E33" s="192"/>
      <c r="F33" s="192"/>
    </row>
    <row r="34" spans="1:6" ht="18">
      <c r="A34" s="158"/>
      <c r="B34" s="159"/>
      <c r="C34" s="159"/>
      <c r="D34" s="159"/>
      <c r="E34" s="160"/>
      <c r="F34" s="160"/>
    </row>
    <row r="35" spans="1:6" ht="25.5">
      <c r="A35" s="161"/>
      <c r="B35" s="162"/>
      <c r="C35" s="163" t="s">
        <v>15</v>
      </c>
      <c r="D35" s="163" t="s">
        <v>16</v>
      </c>
      <c r="E35" s="163" t="s">
        <v>46</v>
      </c>
      <c r="F35" s="163" t="s">
        <v>18</v>
      </c>
    </row>
    <row r="36" spans="1:6">
      <c r="A36" s="193" t="s">
        <v>47</v>
      </c>
      <c r="B36" s="194"/>
      <c r="C36" s="164">
        <v>0</v>
      </c>
      <c r="D36" s="164">
        <f>C39</f>
        <v>0</v>
      </c>
      <c r="E36" s="164">
        <v>0</v>
      </c>
      <c r="F36" s="165">
        <f>E39</f>
        <v>0</v>
      </c>
    </row>
    <row r="37" spans="1:6" ht="28.5" customHeight="1">
      <c r="A37" s="195" t="s">
        <v>48</v>
      </c>
      <c r="B37" s="196"/>
      <c r="C37" s="166">
        <v>0</v>
      </c>
      <c r="D37" s="166">
        <v>0</v>
      </c>
      <c r="E37" s="166">
        <v>0</v>
      </c>
      <c r="F37" s="167">
        <v>0</v>
      </c>
    </row>
    <row r="38" spans="1:6">
      <c r="A38" s="193" t="s">
        <v>49</v>
      </c>
      <c r="B38" s="197"/>
      <c r="C38" s="164">
        <v>0</v>
      </c>
      <c r="D38" s="164">
        <v>0</v>
      </c>
      <c r="E38" s="164">
        <v>0</v>
      </c>
      <c r="F38" s="165">
        <v>0</v>
      </c>
    </row>
    <row r="39" spans="1:6" ht="15" customHeight="1">
      <c r="A39" s="198" t="s">
        <v>50</v>
      </c>
      <c r="B39" s="199"/>
      <c r="C39" s="168">
        <f>C36-C37+C38</f>
        <v>0</v>
      </c>
      <c r="D39" s="168">
        <f>D36-D37+D38</f>
        <v>0</v>
      </c>
      <c r="E39" s="168">
        <f>E36-E37+E38</f>
        <v>0</v>
      </c>
      <c r="F39" s="169">
        <f>F36-F37+F38</f>
        <v>0</v>
      </c>
    </row>
    <row r="40" spans="1:6" ht="17.25" customHeight="1"/>
    <row r="41" spans="1:6" ht="24.75" customHeight="1">
      <c r="A41" s="190"/>
      <c r="B41" s="191"/>
      <c r="C41" s="191"/>
      <c r="D41" s="191"/>
      <c r="E41" s="191"/>
      <c r="F41" s="191"/>
    </row>
    <row r="42" spans="1:6" ht="9" customHeight="1"/>
  </sheetData>
  <mergeCells count="11">
    <mergeCell ref="A41:F41"/>
    <mergeCell ref="A33:F33"/>
    <mergeCell ref="A36:B36"/>
    <mergeCell ref="A37:B37"/>
    <mergeCell ref="A38:B38"/>
    <mergeCell ref="A39:B39"/>
    <mergeCell ref="A1:F1"/>
    <mergeCell ref="A3:F3"/>
    <mergeCell ref="A5:F5"/>
    <mergeCell ref="A16:F16"/>
    <mergeCell ref="A26:F26"/>
  </mergeCells>
  <pageMargins left="0.7" right="0.7" top="0.75" bottom="0.75" header="0.3" footer="0.3"/>
  <pageSetup paperSize="9" fitToHeight="0" orientation="landscape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3"/>
  <sheetViews>
    <sheetView workbookViewId="0">
      <selection activeCell="B30" sqref="B30"/>
    </sheetView>
  </sheetViews>
  <sheetFormatPr defaultColWidth="9" defaultRowHeight="15"/>
  <cols>
    <col min="1" max="1" width="7.85546875" customWidth="1"/>
    <col min="2" max="2" width="52.140625" customWidth="1"/>
    <col min="3" max="3" width="13.85546875" customWidth="1"/>
    <col min="4" max="4" width="12.85546875" customWidth="1"/>
    <col min="5" max="5" width="11.7109375" customWidth="1"/>
    <col min="6" max="6" width="13.5703125" customWidth="1"/>
    <col min="7" max="7" width="4.42578125" customWidth="1"/>
    <col min="8" max="8" width="9" hidden="1" customWidth="1"/>
    <col min="9" max="10" width="7.28515625" hidden="1" customWidth="1"/>
    <col min="11" max="11" width="9" hidden="1" customWidth="1"/>
  </cols>
  <sheetData>
    <row r="1" spans="1:10" ht="38.25" customHeight="1">
      <c r="A1" s="179" t="s">
        <v>51</v>
      </c>
      <c r="B1" s="179"/>
      <c r="C1" s="179"/>
      <c r="D1" s="179"/>
      <c r="E1" s="179"/>
      <c r="F1" s="179"/>
      <c r="G1" s="179"/>
      <c r="H1" s="181"/>
      <c r="I1" s="181"/>
      <c r="J1" s="181"/>
    </row>
    <row r="2" spans="1:10" ht="12.75" customHeight="1">
      <c r="A2" s="3"/>
      <c r="B2" s="3"/>
      <c r="C2" s="3"/>
      <c r="D2" s="3"/>
      <c r="E2" s="3"/>
      <c r="F2" s="3"/>
      <c r="G2" s="3"/>
    </row>
    <row r="3" spans="1:10" ht="16.5" customHeight="1">
      <c r="A3" s="4"/>
      <c r="B3" s="179" t="s">
        <v>52</v>
      </c>
      <c r="C3" s="179"/>
      <c r="D3" s="179"/>
      <c r="E3" s="179"/>
      <c r="F3" s="179"/>
      <c r="G3" s="60"/>
    </row>
    <row r="4" spans="1:10" ht="16.5" customHeight="1">
      <c r="A4" s="4"/>
      <c r="B4" s="4"/>
      <c r="C4" s="4"/>
      <c r="D4" s="4"/>
      <c r="E4" s="4"/>
      <c r="F4" s="4"/>
      <c r="G4" s="60"/>
    </row>
    <row r="5" spans="1:10" ht="18" customHeight="1">
      <c r="A5" s="180" t="s">
        <v>53</v>
      </c>
      <c r="B5" s="180"/>
      <c r="C5" s="180"/>
      <c r="D5" s="180"/>
      <c r="E5" s="180"/>
      <c r="F5" s="180"/>
      <c r="G5" s="180"/>
    </row>
    <row r="6" spans="1:10" ht="14.25" customHeight="1">
      <c r="A6" s="4"/>
      <c r="B6" s="111"/>
      <c r="C6" s="4"/>
      <c r="D6" s="4"/>
      <c r="E6" s="4"/>
      <c r="F6" s="4"/>
      <c r="G6" s="4"/>
    </row>
    <row r="7" spans="1:10" ht="25.5">
      <c r="A7" s="62" t="s">
        <v>13</v>
      </c>
      <c r="B7" s="63" t="s">
        <v>14</v>
      </c>
      <c r="C7" s="63" t="s">
        <v>15</v>
      </c>
      <c r="D7" s="62" t="s">
        <v>16</v>
      </c>
      <c r="E7" s="62" t="s">
        <v>17</v>
      </c>
      <c r="F7" s="63" t="s">
        <v>18</v>
      </c>
    </row>
    <row r="8" spans="1:10">
      <c r="A8" s="96" t="s">
        <v>54</v>
      </c>
      <c r="B8" s="96"/>
      <c r="C8" s="97">
        <v>2488000</v>
      </c>
      <c r="D8" s="97">
        <v>30588</v>
      </c>
      <c r="E8" s="97">
        <v>1.23</v>
      </c>
      <c r="F8" s="97">
        <v>2518588</v>
      </c>
    </row>
    <row r="9" spans="1:10">
      <c r="A9" s="99" t="s">
        <v>21</v>
      </c>
      <c r="B9" s="99" t="s">
        <v>22</v>
      </c>
      <c r="C9" s="100">
        <f>SUM(C10:C13)</f>
        <v>2488000</v>
      </c>
      <c r="D9" s="100">
        <v>30588</v>
      </c>
      <c r="E9" s="100">
        <f>D9/C9*100</f>
        <v>1.2294212218649518</v>
      </c>
      <c r="F9" s="100">
        <f t="shared" ref="F9" si="0">SUM(F10:F13)</f>
        <v>2518588</v>
      </c>
    </row>
    <row r="10" spans="1:10" s="1" customFormat="1" ht="12.75">
      <c r="A10" s="26" t="s">
        <v>55</v>
      </c>
      <c r="B10" s="26" t="s">
        <v>56</v>
      </c>
      <c r="C10" s="27">
        <v>18000</v>
      </c>
      <c r="D10" s="27">
        <v>7000</v>
      </c>
      <c r="E10" s="27">
        <v>38.89</v>
      </c>
      <c r="F10" s="27">
        <v>25000</v>
      </c>
    </row>
    <row r="11" spans="1:10" s="1" customFormat="1" ht="12.75">
      <c r="A11" s="26" t="s">
        <v>57</v>
      </c>
      <c r="B11" s="26" t="s">
        <v>58</v>
      </c>
      <c r="C11" s="27">
        <v>726100</v>
      </c>
      <c r="D11" s="27">
        <v>-106100</v>
      </c>
      <c r="E11" s="27">
        <v>-14.61</v>
      </c>
      <c r="F11" s="27">
        <v>620000</v>
      </c>
    </row>
    <row r="12" spans="1:10" s="1" customFormat="1" ht="12.75">
      <c r="A12" s="26" t="s">
        <v>59</v>
      </c>
      <c r="B12" s="26" t="s">
        <v>60</v>
      </c>
      <c r="C12" s="27">
        <v>5000</v>
      </c>
      <c r="D12" s="27">
        <v>15000</v>
      </c>
      <c r="E12" s="27">
        <v>300</v>
      </c>
      <c r="F12" s="27">
        <v>20000</v>
      </c>
    </row>
    <row r="13" spans="1:10" s="1" customFormat="1" ht="12.75">
      <c r="A13" s="26" t="s">
        <v>61</v>
      </c>
      <c r="B13" s="26" t="s">
        <v>62</v>
      </c>
      <c r="C13" s="27">
        <v>1738900</v>
      </c>
      <c r="D13" s="27">
        <v>114688</v>
      </c>
      <c r="E13" s="27">
        <f>D13/C13*100</f>
        <v>6.5954338949910856</v>
      </c>
      <c r="F13" s="27">
        <f>SUM(C13,D13)</f>
        <v>1853588</v>
      </c>
    </row>
    <row r="14" spans="1:10">
      <c r="A14" s="67" t="s">
        <v>23</v>
      </c>
      <c r="B14" s="67" t="s">
        <v>24</v>
      </c>
      <c r="C14" s="105">
        <v>0</v>
      </c>
      <c r="D14" s="105">
        <v>0</v>
      </c>
      <c r="E14" s="105">
        <v>0</v>
      </c>
      <c r="F14" s="105">
        <v>0</v>
      </c>
    </row>
    <row r="15" spans="1:10">
      <c r="A15" s="26" t="s">
        <v>63</v>
      </c>
      <c r="B15" s="26" t="s">
        <v>64</v>
      </c>
      <c r="C15" s="27">
        <v>0</v>
      </c>
      <c r="D15" s="27">
        <v>0</v>
      </c>
      <c r="E15" s="27">
        <v>0</v>
      </c>
      <c r="F15" s="27">
        <v>0</v>
      </c>
    </row>
    <row r="16" spans="1:10" s="1" customFormat="1" ht="16.5" customHeight="1">
      <c r="A16" s="112" t="s">
        <v>65</v>
      </c>
      <c r="B16" s="112"/>
      <c r="C16" s="113">
        <f>SUM(C17,C21)</f>
        <v>2488000</v>
      </c>
      <c r="D16" s="113">
        <f t="shared" ref="D16:F16" si="1">SUM(D17,D21)</f>
        <v>96000</v>
      </c>
      <c r="E16" s="113">
        <f>D16/C16*100</f>
        <v>3.8585209003215439</v>
      </c>
      <c r="F16" s="113">
        <f t="shared" si="1"/>
        <v>2584000</v>
      </c>
    </row>
    <row r="17" spans="1:6" s="1" customFormat="1" ht="16.5" customHeight="1">
      <c r="A17" s="114" t="s">
        <v>26</v>
      </c>
      <c r="B17" s="114" t="s">
        <v>27</v>
      </c>
      <c r="C17" s="115">
        <f>SUM(C18:C20)</f>
        <v>2374500</v>
      </c>
      <c r="D17" s="115">
        <f t="shared" ref="D17:F17" si="2">SUM(D18:D20)</f>
        <v>66000</v>
      </c>
      <c r="E17" s="115">
        <f>D17/C17*100</f>
        <v>2.7795325331648768</v>
      </c>
      <c r="F17" s="115">
        <f t="shared" si="2"/>
        <v>2440500</v>
      </c>
    </row>
    <row r="18" spans="1:6" s="1" customFormat="1" ht="12.75">
      <c r="A18" s="26" t="s">
        <v>66</v>
      </c>
      <c r="B18" s="26" t="s">
        <v>67</v>
      </c>
      <c r="C18" s="27">
        <v>1556000</v>
      </c>
      <c r="D18" s="27">
        <v>1000</v>
      </c>
      <c r="E18" s="27">
        <f>D18/C18*100</f>
        <v>6.4267352185089999E-2</v>
      </c>
      <c r="F18" s="27">
        <f>SUM(C18,D18)</f>
        <v>1557000</v>
      </c>
    </row>
    <row r="19" spans="1:6" s="1" customFormat="1" ht="12.75">
      <c r="A19" s="26" t="s">
        <v>68</v>
      </c>
      <c r="B19" s="26" t="s">
        <v>69</v>
      </c>
      <c r="C19" s="27">
        <v>818400</v>
      </c>
      <c r="D19" s="27">
        <v>65000</v>
      </c>
      <c r="E19" s="27">
        <v>7.94</v>
      </c>
      <c r="F19" s="27">
        <v>883400</v>
      </c>
    </row>
    <row r="20" spans="1:6">
      <c r="A20" s="26" t="s">
        <v>70</v>
      </c>
      <c r="B20" s="26" t="s">
        <v>71</v>
      </c>
      <c r="C20" s="27">
        <v>100</v>
      </c>
      <c r="D20" s="27">
        <v>0</v>
      </c>
      <c r="E20" s="27">
        <v>0</v>
      </c>
      <c r="F20" s="27">
        <v>100</v>
      </c>
    </row>
    <row r="21" spans="1:6" s="1" customFormat="1" ht="17.25" customHeight="1">
      <c r="A21" s="114" t="s">
        <v>28</v>
      </c>
      <c r="B21" s="114" t="s">
        <v>29</v>
      </c>
      <c r="C21" s="115">
        <v>113500</v>
      </c>
      <c r="D21" s="115">
        <v>30000</v>
      </c>
      <c r="E21" s="115">
        <v>26.43</v>
      </c>
      <c r="F21" s="115">
        <v>143500</v>
      </c>
    </row>
    <row r="22" spans="1:6">
      <c r="A22" s="26" t="s">
        <v>72</v>
      </c>
      <c r="B22" s="26" t="s">
        <v>73</v>
      </c>
      <c r="C22" s="27">
        <v>3500</v>
      </c>
      <c r="D22" s="27">
        <v>0</v>
      </c>
      <c r="E22" s="27">
        <v>0</v>
      </c>
      <c r="F22" s="27">
        <v>3500</v>
      </c>
    </row>
    <row r="23" spans="1:6">
      <c r="A23" s="26" t="s">
        <v>74</v>
      </c>
      <c r="B23" s="26" t="s">
        <v>75</v>
      </c>
      <c r="C23" s="27">
        <v>110000</v>
      </c>
      <c r="D23" s="27">
        <v>30000</v>
      </c>
      <c r="E23" s="27">
        <v>27.27</v>
      </c>
      <c r="F23" s="27">
        <v>140000</v>
      </c>
    </row>
  </sheetData>
  <mergeCells count="3">
    <mergeCell ref="A1:J1"/>
    <mergeCell ref="B3:F3"/>
    <mergeCell ref="A5:G5"/>
  </mergeCells>
  <pageMargins left="0.70866141732283505" right="0.70866141732283505" top="0.74803149606299202" bottom="0.55118110236220497" header="0.31496062992126" footer="0.31496062992126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workbookViewId="0">
      <selection activeCell="L11" sqref="L11"/>
    </sheetView>
  </sheetViews>
  <sheetFormatPr defaultColWidth="9" defaultRowHeight="15"/>
  <cols>
    <col min="1" max="6" width="25.28515625" customWidth="1"/>
  </cols>
  <sheetData>
    <row r="1" spans="1:6" ht="42" customHeight="1">
      <c r="A1" s="179" t="s">
        <v>76</v>
      </c>
      <c r="B1" s="179"/>
      <c r="C1" s="179"/>
      <c r="D1" s="179"/>
      <c r="E1" s="179"/>
      <c r="F1" s="179"/>
    </row>
    <row r="2" spans="1:6" ht="18" customHeight="1">
      <c r="A2" s="3"/>
      <c r="B2" s="3"/>
      <c r="C2" s="3"/>
      <c r="D2" s="3"/>
      <c r="E2" s="3"/>
      <c r="F2" s="3"/>
    </row>
    <row r="3" spans="1:6" ht="15.75" customHeight="1">
      <c r="A3" s="179" t="s">
        <v>11</v>
      </c>
      <c r="B3" s="179"/>
      <c r="C3" s="179"/>
      <c r="D3" s="179"/>
      <c r="E3" s="179"/>
      <c r="F3" s="179"/>
    </row>
    <row r="4" spans="1:6" ht="18">
      <c r="B4" s="3"/>
      <c r="C4" s="3"/>
      <c r="D4" s="3"/>
      <c r="E4" s="61"/>
      <c r="F4" s="61"/>
    </row>
    <row r="5" spans="1:6" ht="18" customHeight="1">
      <c r="A5" s="179" t="s">
        <v>77</v>
      </c>
      <c r="B5" s="179"/>
      <c r="C5" s="179"/>
      <c r="D5" s="179"/>
      <c r="E5" s="179"/>
      <c r="F5" s="179"/>
    </row>
    <row r="6" spans="1:6" ht="18">
      <c r="A6" s="3"/>
      <c r="B6" s="3"/>
      <c r="C6" s="3"/>
      <c r="D6" s="3"/>
      <c r="E6" s="61"/>
      <c r="F6" s="61"/>
    </row>
    <row r="7" spans="1:6" ht="15.75" customHeight="1">
      <c r="A7" s="179" t="s">
        <v>78</v>
      </c>
      <c r="B7" s="179"/>
      <c r="C7" s="179"/>
      <c r="D7" s="179"/>
      <c r="E7" s="179"/>
      <c r="F7" s="179"/>
    </row>
    <row r="8" spans="1:6" ht="18">
      <c r="A8" s="3"/>
      <c r="B8" s="3"/>
      <c r="C8" s="3"/>
      <c r="D8" s="3"/>
      <c r="E8" s="61"/>
      <c r="F8" s="61"/>
    </row>
    <row r="9" spans="1:6" ht="25.5">
      <c r="A9" s="106" t="s">
        <v>79</v>
      </c>
      <c r="B9" s="107" t="s">
        <v>80</v>
      </c>
      <c r="C9" s="106" t="s">
        <v>81</v>
      </c>
      <c r="D9" s="106" t="s">
        <v>82</v>
      </c>
      <c r="E9" s="106" t="s">
        <v>83</v>
      </c>
      <c r="F9" s="106" t="s">
        <v>84</v>
      </c>
    </row>
    <row r="10" spans="1:6">
      <c r="A10" s="108" t="s">
        <v>85</v>
      </c>
      <c r="B10" s="109"/>
      <c r="C10" s="110"/>
      <c r="D10" s="110"/>
      <c r="E10" s="110"/>
      <c r="F10" s="110"/>
    </row>
    <row r="11" spans="1:6">
      <c r="A11" s="91" t="s">
        <v>86</v>
      </c>
      <c r="B11" s="110"/>
      <c r="C11" s="110"/>
      <c r="D11" s="110"/>
      <c r="E11" s="110"/>
      <c r="F11" s="110"/>
    </row>
    <row r="12" spans="1:6">
      <c r="A12" s="175" t="s">
        <v>87</v>
      </c>
      <c r="B12" s="83"/>
      <c r="C12" s="83"/>
      <c r="D12" s="83"/>
      <c r="E12" s="83"/>
      <c r="F12" s="83"/>
    </row>
    <row r="13" spans="1:6">
      <c r="A13" s="176" t="s">
        <v>88</v>
      </c>
      <c r="B13" s="83"/>
      <c r="C13" s="83"/>
      <c r="D13" s="83"/>
      <c r="E13" s="83"/>
      <c r="F13" s="83"/>
    </row>
    <row r="14" spans="1:6" ht="25.5">
      <c r="A14" s="81" t="s">
        <v>89</v>
      </c>
      <c r="B14" s="82"/>
      <c r="C14" s="83"/>
      <c r="D14" s="83"/>
      <c r="E14" s="83"/>
      <c r="F14" s="83"/>
    </row>
    <row r="15" spans="1:6" ht="25.5">
      <c r="A15" s="177" t="s">
        <v>90</v>
      </c>
      <c r="B15" s="82"/>
      <c r="C15" s="83"/>
      <c r="D15" s="83"/>
      <c r="E15" s="83"/>
      <c r="F15" s="83"/>
    </row>
    <row r="16" spans="1:6">
      <c r="A16" s="108" t="s">
        <v>91</v>
      </c>
      <c r="B16" s="82"/>
      <c r="C16" s="83"/>
      <c r="D16" s="83"/>
      <c r="E16" s="83"/>
      <c r="F16" s="93"/>
    </row>
    <row r="17" spans="1:6">
      <c r="A17" s="175" t="s">
        <v>92</v>
      </c>
      <c r="B17" s="82"/>
      <c r="C17" s="83"/>
      <c r="D17" s="83"/>
      <c r="E17" s="83"/>
      <c r="F17" s="93"/>
    </row>
    <row r="20" spans="1:6" ht="15.75" customHeight="1">
      <c r="A20" s="179" t="s">
        <v>93</v>
      </c>
      <c r="B20" s="179"/>
      <c r="C20" s="179"/>
      <c r="D20" s="179"/>
      <c r="E20" s="179"/>
      <c r="F20" s="179"/>
    </row>
    <row r="21" spans="1:6" ht="18">
      <c r="A21" s="3"/>
      <c r="B21" s="3"/>
      <c r="C21" s="3"/>
      <c r="D21" s="3"/>
      <c r="E21" s="61"/>
      <c r="F21" s="61"/>
    </row>
    <row r="22" spans="1:6" ht="25.5">
      <c r="A22" s="106" t="s">
        <v>79</v>
      </c>
      <c r="B22" s="107" t="s">
        <v>80</v>
      </c>
      <c r="C22" s="106" t="s">
        <v>81</v>
      </c>
      <c r="D22" s="106" t="s">
        <v>82</v>
      </c>
      <c r="E22" s="106" t="s">
        <v>83</v>
      </c>
      <c r="F22" s="106" t="s">
        <v>84</v>
      </c>
    </row>
    <row r="23" spans="1:6">
      <c r="A23" s="108" t="s">
        <v>94</v>
      </c>
      <c r="B23" s="109"/>
      <c r="C23" s="110"/>
      <c r="D23" s="110"/>
      <c r="E23" s="110"/>
      <c r="F23" s="110"/>
    </row>
    <row r="24" spans="1:6" ht="15.75" customHeight="1">
      <c r="A24" s="91" t="s">
        <v>86</v>
      </c>
      <c r="B24" s="82"/>
      <c r="C24" s="83"/>
      <c r="D24" s="83"/>
      <c r="E24" s="83"/>
      <c r="F24" s="83"/>
    </row>
    <row r="25" spans="1:6">
      <c r="A25" s="175" t="s">
        <v>87</v>
      </c>
      <c r="B25" s="82"/>
      <c r="C25" s="83"/>
      <c r="D25" s="83"/>
      <c r="E25" s="83"/>
      <c r="F25" s="83"/>
    </row>
    <row r="26" spans="1:6">
      <c r="A26" s="176" t="s">
        <v>88</v>
      </c>
      <c r="B26" s="82"/>
      <c r="C26" s="83"/>
      <c r="D26" s="83"/>
      <c r="E26" s="83"/>
      <c r="F26" s="83"/>
    </row>
    <row r="27" spans="1:6">
      <c r="A27" s="91" t="s">
        <v>95</v>
      </c>
      <c r="B27" s="82"/>
      <c r="C27" s="83"/>
      <c r="D27" s="83"/>
      <c r="E27" s="83"/>
      <c r="F27" s="83"/>
    </row>
    <row r="28" spans="1:6">
      <c r="A28" s="175" t="s">
        <v>96</v>
      </c>
      <c r="B28" s="82"/>
      <c r="C28" s="83"/>
      <c r="D28" s="83"/>
      <c r="E28" s="83"/>
      <c r="F28" s="93"/>
    </row>
  </sheetData>
  <mergeCells count="5">
    <mergeCell ref="A1:F1"/>
    <mergeCell ref="A3:F3"/>
    <mergeCell ref="A5:F5"/>
    <mergeCell ref="A7:F7"/>
    <mergeCell ref="A20:F20"/>
  </mergeCells>
  <pageMargins left="0.7" right="0.7" top="0.75" bottom="0.75" header="0.3" footer="0.3"/>
  <pageSetup paperSize="9" scale="86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"/>
  <sheetViews>
    <sheetView topLeftCell="A4" workbookViewId="0">
      <selection activeCell="H42" sqref="H42"/>
    </sheetView>
  </sheetViews>
  <sheetFormatPr defaultColWidth="9" defaultRowHeight="15"/>
  <cols>
    <col min="1" max="1" width="9.42578125" customWidth="1"/>
    <col min="2" max="2" width="46.85546875" customWidth="1"/>
    <col min="3" max="3" width="14.85546875" customWidth="1"/>
    <col min="4" max="4" width="13.140625" customWidth="1"/>
    <col min="5" max="5" width="12.5703125" customWidth="1"/>
    <col min="6" max="6" width="14.28515625" customWidth="1"/>
  </cols>
  <sheetData>
    <row r="1" spans="1:7" ht="35.25" customHeight="1">
      <c r="A1" s="179" t="s">
        <v>51</v>
      </c>
      <c r="B1" s="200"/>
      <c r="C1" s="200"/>
      <c r="D1" s="200"/>
      <c r="E1" s="200"/>
      <c r="F1" s="200"/>
      <c r="G1" s="104"/>
    </row>
    <row r="2" spans="1:7" ht="9" customHeight="1"/>
    <row r="3" spans="1:7" ht="15.75">
      <c r="A3" s="4"/>
      <c r="B3" s="179" t="s">
        <v>52</v>
      </c>
      <c r="C3" s="179"/>
      <c r="D3" s="179"/>
      <c r="E3" s="179"/>
      <c r="F3" s="179"/>
      <c r="G3" s="60"/>
    </row>
    <row r="4" spans="1:7" ht="10.5" customHeight="1">
      <c r="A4" s="4"/>
      <c r="B4" s="4"/>
      <c r="C4" s="4"/>
      <c r="D4" s="4"/>
      <c r="E4" s="4"/>
      <c r="F4" s="4"/>
      <c r="G4" s="60"/>
    </row>
    <row r="5" spans="1:7">
      <c r="A5" s="180" t="s">
        <v>97</v>
      </c>
      <c r="B5" s="180"/>
      <c r="C5" s="180"/>
      <c r="D5" s="180"/>
      <c r="E5" s="180"/>
      <c r="F5" s="180"/>
      <c r="G5" s="180"/>
    </row>
    <row r="6" spans="1:7" ht="10.5" customHeight="1"/>
    <row r="7" spans="1:7" ht="28.5" customHeight="1">
      <c r="A7" s="62" t="s">
        <v>13</v>
      </c>
      <c r="B7" s="63" t="s">
        <v>14</v>
      </c>
      <c r="C7" s="63" t="s">
        <v>15</v>
      </c>
      <c r="D7" s="62" t="s">
        <v>16</v>
      </c>
      <c r="E7" s="62" t="s">
        <v>17</v>
      </c>
      <c r="F7" s="63" t="s">
        <v>18</v>
      </c>
    </row>
    <row r="8" spans="1:7" ht="14.1" customHeight="1">
      <c r="A8" s="65" t="s">
        <v>54</v>
      </c>
      <c r="B8" s="65"/>
      <c r="C8" s="97">
        <f>C9+C11+C13+C15+C19+C21</f>
        <v>2488000</v>
      </c>
      <c r="D8" s="97">
        <v>30588</v>
      </c>
      <c r="E8" s="97">
        <f>D8/C8*100</f>
        <v>1.2294212218649518</v>
      </c>
      <c r="F8" s="97">
        <f>F9+F11+F13+F15+F19+F21</f>
        <v>2518588</v>
      </c>
    </row>
    <row r="9" spans="1:7" ht="14.1" customHeight="1">
      <c r="A9" s="67">
        <v>1</v>
      </c>
      <c r="B9" s="67" t="s">
        <v>98</v>
      </c>
      <c r="C9" s="105">
        <f>SUM(C10)</f>
        <v>1738900</v>
      </c>
      <c r="D9" s="105">
        <v>114688</v>
      </c>
      <c r="E9" s="105">
        <f>SUM(E10)</f>
        <v>6.5954338949910856</v>
      </c>
      <c r="F9" s="105">
        <f>SUM(F10)</f>
        <v>1853588</v>
      </c>
    </row>
    <row r="10" spans="1:7" ht="14.1" customHeight="1">
      <c r="A10" s="24" t="s">
        <v>99</v>
      </c>
      <c r="B10" s="24"/>
      <c r="C10" s="25">
        <v>1738900</v>
      </c>
      <c r="D10" s="25">
        <v>114688</v>
      </c>
      <c r="E10" s="25">
        <f>D10/C10*100</f>
        <v>6.5954338949910856</v>
      </c>
      <c r="F10" s="25">
        <f>SUM(C10,D10)</f>
        <v>1853588</v>
      </c>
    </row>
    <row r="11" spans="1:7" ht="14.1" customHeight="1">
      <c r="A11" s="72">
        <v>3</v>
      </c>
      <c r="B11" s="72" t="s">
        <v>100</v>
      </c>
      <c r="C11" s="68">
        <v>5000</v>
      </c>
      <c r="D11" s="68">
        <v>15000</v>
      </c>
      <c r="E11" s="68">
        <v>300</v>
      </c>
      <c r="F11" s="68">
        <v>20000</v>
      </c>
    </row>
    <row r="12" spans="1:7" ht="14.1" customHeight="1">
      <c r="A12" s="24" t="s">
        <v>101</v>
      </c>
      <c r="B12" s="24"/>
      <c r="C12" s="25">
        <v>5000</v>
      </c>
      <c r="D12" s="25">
        <v>15000</v>
      </c>
      <c r="E12" s="25">
        <v>300</v>
      </c>
      <c r="F12" s="25">
        <v>20000</v>
      </c>
    </row>
    <row r="13" spans="1:7" ht="14.1" customHeight="1">
      <c r="A13" s="72">
        <v>4</v>
      </c>
      <c r="B13" s="72" t="s">
        <v>102</v>
      </c>
      <c r="C13" s="68">
        <v>726100</v>
      </c>
      <c r="D13" s="68">
        <v>-106100</v>
      </c>
      <c r="E13" s="68">
        <v>-14.61</v>
      </c>
      <c r="F13" s="68">
        <v>620000</v>
      </c>
    </row>
    <row r="14" spans="1:7" ht="14.1" customHeight="1">
      <c r="A14" s="24" t="s">
        <v>103</v>
      </c>
      <c r="B14" s="24"/>
      <c r="C14" s="25">
        <v>726100</v>
      </c>
      <c r="D14" s="25">
        <v>-106100</v>
      </c>
      <c r="E14" s="25">
        <v>-14.61</v>
      </c>
      <c r="F14" s="25">
        <v>620000</v>
      </c>
    </row>
    <row r="15" spans="1:7" ht="14.1" customHeight="1">
      <c r="A15" s="72">
        <v>5</v>
      </c>
      <c r="B15" s="72" t="s">
        <v>104</v>
      </c>
      <c r="C15" s="68">
        <f>SUM(C16:C18)</f>
        <v>18000</v>
      </c>
      <c r="D15" s="68">
        <f>SUM(D16:D18)</f>
        <v>7000</v>
      </c>
      <c r="E15" s="68">
        <f>D15/C15*100</f>
        <v>38.8888888888889</v>
      </c>
      <c r="F15" s="68">
        <f>SUM(F16:F18)</f>
        <v>25000</v>
      </c>
    </row>
    <row r="16" spans="1:7" ht="14.1" customHeight="1">
      <c r="A16" s="24" t="s">
        <v>105</v>
      </c>
      <c r="B16" s="24"/>
      <c r="C16" s="25">
        <v>0</v>
      </c>
      <c r="D16" s="25">
        <v>0</v>
      </c>
      <c r="E16" s="25">
        <v>0</v>
      </c>
      <c r="F16" s="25">
        <v>0</v>
      </c>
    </row>
    <row r="17" spans="1:6" ht="14.1" customHeight="1">
      <c r="A17" s="24" t="s">
        <v>106</v>
      </c>
      <c r="B17" s="24"/>
      <c r="C17" s="25">
        <v>6000</v>
      </c>
      <c r="D17" s="25">
        <v>4000</v>
      </c>
      <c r="E17" s="25">
        <v>66.67</v>
      </c>
      <c r="F17" s="25">
        <v>10000</v>
      </c>
    </row>
    <row r="18" spans="1:6" ht="14.1" customHeight="1">
      <c r="A18" s="24" t="s">
        <v>107</v>
      </c>
      <c r="B18" s="24"/>
      <c r="C18" s="25">
        <v>12000</v>
      </c>
      <c r="D18" s="25">
        <v>3000</v>
      </c>
      <c r="E18" s="25">
        <v>25</v>
      </c>
      <c r="F18" s="25">
        <v>15000</v>
      </c>
    </row>
    <row r="19" spans="1:6" ht="14.1" customHeight="1">
      <c r="A19" s="72">
        <v>6</v>
      </c>
      <c r="B19" s="72" t="s">
        <v>108</v>
      </c>
      <c r="C19" s="68">
        <v>0</v>
      </c>
      <c r="D19" s="68">
        <v>0</v>
      </c>
      <c r="E19" s="68">
        <v>0</v>
      </c>
      <c r="F19" s="68">
        <v>0</v>
      </c>
    </row>
    <row r="20" spans="1:6" ht="14.1" customHeight="1">
      <c r="A20" s="24" t="s">
        <v>109</v>
      </c>
      <c r="B20" s="24"/>
      <c r="C20" s="25">
        <v>0</v>
      </c>
      <c r="D20" s="25">
        <v>0</v>
      </c>
      <c r="E20" s="25">
        <v>0</v>
      </c>
      <c r="F20" s="25">
        <v>0</v>
      </c>
    </row>
    <row r="21" spans="1:6" ht="14.1" customHeight="1">
      <c r="A21" s="72">
        <v>7</v>
      </c>
      <c r="B21" s="72" t="s">
        <v>110</v>
      </c>
      <c r="C21" s="68">
        <v>0</v>
      </c>
      <c r="D21" s="68">
        <v>0</v>
      </c>
      <c r="E21" s="68">
        <v>0</v>
      </c>
      <c r="F21" s="68">
        <v>0</v>
      </c>
    </row>
    <row r="22" spans="1:6" ht="14.1" customHeight="1">
      <c r="A22" s="24" t="s">
        <v>111</v>
      </c>
      <c r="B22" s="24"/>
      <c r="C22" s="25">
        <v>0</v>
      </c>
      <c r="D22" s="25">
        <v>0</v>
      </c>
      <c r="E22" s="25">
        <v>0</v>
      </c>
      <c r="F22" s="25">
        <v>0</v>
      </c>
    </row>
    <row r="23" spans="1:6" ht="14.1" customHeight="1">
      <c r="A23" s="65" t="s">
        <v>65</v>
      </c>
      <c r="B23" s="65"/>
      <c r="C23" s="66">
        <v>2488000</v>
      </c>
      <c r="D23" s="66">
        <f>SUM(D24,D26,D28,D30,D34,D36)</f>
        <v>96000</v>
      </c>
      <c r="E23" s="66">
        <f>D23/C23*100</f>
        <v>3.8585209003215439</v>
      </c>
      <c r="F23" s="66">
        <f>SUM(F24,F26,F28,F30,F34,F36)</f>
        <v>2584000</v>
      </c>
    </row>
    <row r="24" spans="1:6" ht="14.1" customHeight="1">
      <c r="A24" s="67">
        <v>1</v>
      </c>
      <c r="B24" s="67" t="s">
        <v>98</v>
      </c>
      <c r="C24" s="105">
        <v>1738900</v>
      </c>
      <c r="D24" s="105">
        <v>114688</v>
      </c>
      <c r="E24" s="105">
        <v>6.6</v>
      </c>
      <c r="F24" s="105">
        <v>1919000</v>
      </c>
    </row>
    <row r="25" spans="1:6" ht="14.1" customHeight="1">
      <c r="A25" s="24" t="s">
        <v>99</v>
      </c>
      <c r="B25" s="24"/>
      <c r="C25" s="25">
        <v>1738900</v>
      </c>
      <c r="D25" s="25">
        <v>114688</v>
      </c>
      <c r="E25" s="25">
        <v>6.6</v>
      </c>
      <c r="F25" s="25">
        <v>1919000</v>
      </c>
    </row>
    <row r="26" spans="1:6" ht="14.1" customHeight="1">
      <c r="A26" s="72">
        <v>3</v>
      </c>
      <c r="B26" s="72" t="s">
        <v>100</v>
      </c>
      <c r="C26" s="68">
        <v>5000</v>
      </c>
      <c r="D26" s="68">
        <v>15000</v>
      </c>
      <c r="E26" s="68">
        <v>300</v>
      </c>
      <c r="F26" s="68">
        <v>20000</v>
      </c>
    </row>
    <row r="27" spans="1:6" ht="14.1" customHeight="1">
      <c r="A27" s="24" t="s">
        <v>101</v>
      </c>
      <c r="B27" s="24"/>
      <c r="C27" s="25">
        <v>5000</v>
      </c>
      <c r="D27" s="25">
        <v>15000</v>
      </c>
      <c r="E27" s="25">
        <v>300</v>
      </c>
      <c r="F27" s="25">
        <v>20000</v>
      </c>
    </row>
    <row r="28" spans="1:6" ht="14.1" customHeight="1">
      <c r="A28" s="72">
        <v>4</v>
      </c>
      <c r="B28" s="72" t="s">
        <v>102</v>
      </c>
      <c r="C28" s="68">
        <v>726100</v>
      </c>
      <c r="D28" s="68">
        <v>-40688</v>
      </c>
      <c r="E28" s="68">
        <v>-5.6</v>
      </c>
      <c r="F28" s="68">
        <v>620000</v>
      </c>
    </row>
    <row r="29" spans="1:6" ht="14.1" customHeight="1">
      <c r="A29" s="24" t="s">
        <v>103</v>
      </c>
      <c r="B29" s="24"/>
      <c r="C29" s="25">
        <v>726100</v>
      </c>
      <c r="D29" s="25">
        <v>-40688</v>
      </c>
      <c r="E29" s="25">
        <v>-5.6</v>
      </c>
      <c r="F29" s="25">
        <v>620000</v>
      </c>
    </row>
    <row r="30" spans="1:6" ht="14.1" customHeight="1">
      <c r="A30" s="72">
        <v>5</v>
      </c>
      <c r="B30" s="72" t="s">
        <v>104</v>
      </c>
      <c r="C30" s="68">
        <f>SUM(C31:C33)</f>
        <v>18000</v>
      </c>
      <c r="D30" s="68">
        <f>SUM(D31:D33)</f>
        <v>7000</v>
      </c>
      <c r="E30" s="68">
        <v>38.89</v>
      </c>
      <c r="F30" s="68">
        <f>SUM(F31:F33)</f>
        <v>25000</v>
      </c>
    </row>
    <row r="31" spans="1:6" ht="14.1" customHeight="1">
      <c r="A31" s="24" t="s">
        <v>105</v>
      </c>
      <c r="B31" s="24"/>
      <c r="C31" s="25">
        <v>0</v>
      </c>
      <c r="D31" s="25">
        <v>0</v>
      </c>
      <c r="E31" s="25">
        <v>0</v>
      </c>
      <c r="F31" s="25">
        <v>0</v>
      </c>
    </row>
    <row r="32" spans="1:6" ht="14.1" customHeight="1">
      <c r="A32" s="24" t="s">
        <v>106</v>
      </c>
      <c r="B32" s="24"/>
      <c r="C32" s="25">
        <v>6000</v>
      </c>
      <c r="D32" s="25">
        <v>4000</v>
      </c>
      <c r="E32" s="25">
        <v>66.67</v>
      </c>
      <c r="F32" s="25">
        <v>10000</v>
      </c>
    </row>
    <row r="33" spans="1:6" ht="14.1" customHeight="1">
      <c r="A33" s="24" t="s">
        <v>107</v>
      </c>
      <c r="B33" s="24"/>
      <c r="C33" s="25">
        <v>12000</v>
      </c>
      <c r="D33" s="25">
        <v>3000</v>
      </c>
      <c r="E33" s="25">
        <v>25</v>
      </c>
      <c r="F33" s="25">
        <v>15000</v>
      </c>
    </row>
    <row r="34" spans="1:6" ht="14.1" customHeight="1">
      <c r="A34" s="72">
        <v>6</v>
      </c>
      <c r="B34" s="72" t="s">
        <v>108</v>
      </c>
      <c r="C34" s="68">
        <v>0</v>
      </c>
      <c r="D34" s="68">
        <v>0</v>
      </c>
      <c r="E34" s="68">
        <v>0</v>
      </c>
      <c r="F34" s="68">
        <v>0</v>
      </c>
    </row>
    <row r="35" spans="1:6" ht="14.1" customHeight="1">
      <c r="A35" s="74" t="s">
        <v>112</v>
      </c>
      <c r="B35" s="74"/>
      <c r="C35" s="71">
        <v>0</v>
      </c>
      <c r="D35" s="71">
        <v>0</v>
      </c>
      <c r="E35" s="71">
        <v>0</v>
      </c>
      <c r="F35" s="71">
        <v>0</v>
      </c>
    </row>
    <row r="36" spans="1:6" ht="14.1" customHeight="1">
      <c r="A36" s="72">
        <v>7</v>
      </c>
      <c r="B36" s="72" t="s">
        <v>113</v>
      </c>
      <c r="C36" s="68">
        <v>0</v>
      </c>
      <c r="D36" s="68">
        <v>0</v>
      </c>
      <c r="E36" s="68">
        <v>0</v>
      </c>
      <c r="F36" s="68">
        <v>0</v>
      </c>
    </row>
    <row r="37" spans="1:6">
      <c r="A37" s="24" t="s">
        <v>111</v>
      </c>
      <c r="B37" s="74"/>
      <c r="C37" s="71">
        <v>0</v>
      </c>
      <c r="D37" s="71">
        <v>0</v>
      </c>
      <c r="E37" s="71">
        <v>0</v>
      </c>
      <c r="F37" s="71">
        <v>0</v>
      </c>
    </row>
  </sheetData>
  <mergeCells count="3">
    <mergeCell ref="A1:F1"/>
    <mergeCell ref="B3:F3"/>
    <mergeCell ref="A5:G5"/>
  </mergeCells>
  <pageMargins left="0.70866141732283505" right="0.70866141732283505" top="0.35433070866141703" bottom="0.35433070866141703" header="0.31496062992126" footer="0.3149606299212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2"/>
  <sheetViews>
    <sheetView workbookViewId="0">
      <selection activeCell="F22" sqref="F22"/>
    </sheetView>
  </sheetViews>
  <sheetFormatPr defaultColWidth="9" defaultRowHeight="15"/>
  <cols>
    <col min="1" max="1" width="24.5703125" customWidth="1"/>
    <col min="2" max="2" width="36.85546875" customWidth="1"/>
    <col min="3" max="3" width="16" customWidth="1"/>
    <col min="4" max="4" width="14.28515625" customWidth="1"/>
    <col min="5" max="5" width="13.85546875" customWidth="1"/>
    <col min="6" max="6" width="15.42578125" customWidth="1"/>
    <col min="7" max="7" width="13" hidden="1" customWidth="1"/>
    <col min="8" max="8" width="8" hidden="1" customWidth="1"/>
    <col min="9" max="9" width="7.85546875" hidden="1" customWidth="1"/>
    <col min="10" max="10" width="7.5703125" hidden="1" customWidth="1"/>
    <col min="11" max="11" width="7" hidden="1" customWidth="1"/>
  </cols>
  <sheetData>
    <row r="1" spans="1:11" ht="52.5" customHeight="1">
      <c r="A1" s="179" t="s">
        <v>51</v>
      </c>
      <c r="B1" s="179"/>
      <c r="C1" s="179"/>
      <c r="D1" s="179"/>
      <c r="E1" s="179"/>
      <c r="F1" s="179"/>
      <c r="G1" s="189"/>
      <c r="H1" s="189"/>
      <c r="I1" s="181"/>
      <c r="J1" s="181"/>
    </row>
    <row r="2" spans="1:11" ht="18" customHeight="1">
      <c r="A2" s="3"/>
      <c r="B2" s="3"/>
      <c r="C2" s="3"/>
      <c r="D2" s="3"/>
      <c r="E2" s="3"/>
      <c r="F2" s="3"/>
    </row>
    <row r="3" spans="1:11" ht="18" customHeight="1">
      <c r="A3" s="179" t="s">
        <v>77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1" ht="18" customHeight="1">
      <c r="A4" s="4"/>
      <c r="B4" s="5"/>
      <c r="C4" s="5"/>
      <c r="D4" s="5"/>
      <c r="E4" s="5"/>
      <c r="F4" s="5"/>
      <c r="G4" s="5"/>
      <c r="H4" s="5"/>
      <c r="I4" s="5"/>
      <c r="J4" s="5"/>
    </row>
    <row r="5" spans="1:11">
      <c r="A5" s="180" t="s">
        <v>114</v>
      </c>
      <c r="B5" s="201"/>
      <c r="C5" s="201"/>
      <c r="D5" s="201"/>
      <c r="E5" s="201"/>
      <c r="F5" s="201"/>
      <c r="G5" s="181"/>
      <c r="H5" s="181"/>
      <c r="I5" s="181"/>
      <c r="J5" s="181"/>
    </row>
    <row r="6" spans="1:11" ht="15.75">
      <c r="A6" s="2"/>
      <c r="B6" s="94"/>
      <c r="C6" s="94"/>
      <c r="D6" s="94"/>
      <c r="E6" s="94"/>
      <c r="F6" s="94"/>
    </row>
    <row r="7" spans="1:11" ht="25.5">
      <c r="A7" s="62" t="s">
        <v>13</v>
      </c>
      <c r="B7" s="63" t="s">
        <v>14</v>
      </c>
      <c r="C7" s="63" t="s">
        <v>15</v>
      </c>
      <c r="D7" s="62" t="s">
        <v>16</v>
      </c>
      <c r="E7" s="62" t="s">
        <v>17</v>
      </c>
      <c r="F7" s="63" t="s">
        <v>18</v>
      </c>
      <c r="G7" s="95" t="s">
        <v>115</v>
      </c>
      <c r="H7" s="95" t="s">
        <v>116</v>
      </c>
      <c r="I7" s="95" t="s">
        <v>116</v>
      </c>
      <c r="J7" s="95" t="s">
        <v>116</v>
      </c>
      <c r="K7" s="95" t="s">
        <v>116</v>
      </c>
    </row>
    <row r="8" spans="1:11">
      <c r="A8" s="96" t="s">
        <v>54</v>
      </c>
      <c r="B8" s="96"/>
      <c r="C8" s="97">
        <v>2488000</v>
      </c>
      <c r="D8" s="98">
        <v>96000</v>
      </c>
      <c r="E8" s="98">
        <v>3.86</v>
      </c>
      <c r="F8" s="98">
        <v>2584000</v>
      </c>
      <c r="G8" s="95" t="s">
        <v>117</v>
      </c>
      <c r="H8" s="95" t="s">
        <v>21</v>
      </c>
      <c r="I8" s="95" t="s">
        <v>23</v>
      </c>
      <c r="J8" s="95" t="s">
        <v>118</v>
      </c>
      <c r="K8" s="95" t="s">
        <v>119</v>
      </c>
    </row>
    <row r="9" spans="1:11" ht="15.75" customHeight="1">
      <c r="A9" s="99" t="s">
        <v>65</v>
      </c>
      <c r="B9" s="99"/>
      <c r="C9" s="100">
        <v>2488000</v>
      </c>
      <c r="D9" s="101">
        <v>96000</v>
      </c>
      <c r="E9" s="101">
        <v>3.86</v>
      </c>
      <c r="F9" s="101">
        <v>2584000</v>
      </c>
      <c r="G9" s="95" t="s">
        <v>120</v>
      </c>
      <c r="H9" s="95" t="s">
        <v>121</v>
      </c>
      <c r="I9" s="95" t="s">
        <v>122</v>
      </c>
      <c r="J9" s="95" t="s">
        <v>123</v>
      </c>
      <c r="K9" s="95" t="s">
        <v>124</v>
      </c>
    </row>
    <row r="10" spans="1:11" ht="15.75" customHeight="1">
      <c r="A10" s="24" t="s">
        <v>125</v>
      </c>
      <c r="B10" s="24"/>
      <c r="C10" s="25">
        <v>2488000</v>
      </c>
      <c r="D10" s="25">
        <v>96000</v>
      </c>
      <c r="E10" s="25">
        <v>3.86</v>
      </c>
      <c r="F10" s="25">
        <v>2584000</v>
      </c>
      <c r="G10" s="102">
        <v>1601627</v>
      </c>
      <c r="H10" s="102">
        <v>137.77180000000001</v>
      </c>
      <c r="I10" s="102">
        <v>124.562</v>
      </c>
      <c r="J10" s="102">
        <v>100</v>
      </c>
      <c r="K10" s="102">
        <v>100</v>
      </c>
    </row>
    <row r="11" spans="1:11">
      <c r="A11" s="24" t="s">
        <v>126</v>
      </c>
      <c r="B11" s="24"/>
      <c r="C11" s="25">
        <v>2488000</v>
      </c>
      <c r="D11" s="25">
        <v>96000</v>
      </c>
      <c r="E11" s="25">
        <v>3.86</v>
      </c>
      <c r="F11" s="25">
        <v>2584000</v>
      </c>
      <c r="G11" s="103">
        <v>1601627</v>
      </c>
      <c r="H11" s="103">
        <v>137.77180000000001</v>
      </c>
      <c r="I11" s="103">
        <v>124.562</v>
      </c>
      <c r="J11" s="103">
        <v>100</v>
      </c>
      <c r="K11" s="103">
        <v>100</v>
      </c>
    </row>
    <row r="12" spans="1:11">
      <c r="A12" s="24" t="s">
        <v>127</v>
      </c>
      <c r="B12" s="24"/>
      <c r="C12" s="25">
        <v>2488000</v>
      </c>
      <c r="D12" s="25">
        <v>96000</v>
      </c>
      <c r="E12" s="25">
        <v>3.86</v>
      </c>
      <c r="F12" s="25">
        <v>2584000</v>
      </c>
      <c r="G12" s="25">
        <v>1601627</v>
      </c>
      <c r="H12" s="25">
        <v>137.77180000000001</v>
      </c>
      <c r="I12" s="25">
        <v>124.562</v>
      </c>
      <c r="J12" s="25">
        <v>100</v>
      </c>
      <c r="K12" s="25">
        <v>100</v>
      </c>
    </row>
  </sheetData>
  <mergeCells count="3">
    <mergeCell ref="A1:J1"/>
    <mergeCell ref="A3:J3"/>
    <mergeCell ref="A5:J5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4"/>
  <sheetViews>
    <sheetView workbookViewId="0">
      <selection activeCell="A2" sqref="A2"/>
    </sheetView>
  </sheetViews>
  <sheetFormatPr defaultColWidth="9" defaultRowHeight="15"/>
  <cols>
    <col min="1" max="1" width="7.42578125" customWidth="1"/>
    <col min="2" max="2" width="8.42578125" customWidth="1"/>
    <col min="3" max="3" width="52.140625" customWidth="1"/>
    <col min="4" max="4" width="14.85546875" customWidth="1"/>
    <col min="5" max="5" width="14" customWidth="1"/>
    <col min="6" max="6" width="13.7109375" customWidth="1"/>
    <col min="7" max="7" width="15.140625" customWidth="1"/>
  </cols>
  <sheetData>
    <row r="1" spans="1:7" ht="42" customHeight="1">
      <c r="A1" s="179" t="s">
        <v>51</v>
      </c>
      <c r="B1" s="179"/>
      <c r="C1" s="179"/>
      <c r="D1" s="179"/>
      <c r="E1" s="179"/>
      <c r="F1" s="179"/>
      <c r="G1" s="179"/>
    </row>
    <row r="2" spans="1:7" ht="18" customHeight="1">
      <c r="A2" s="4"/>
      <c r="B2" s="4"/>
      <c r="C2" s="4"/>
      <c r="D2" s="4"/>
      <c r="E2" s="4"/>
      <c r="F2" s="4"/>
      <c r="G2" s="4"/>
    </row>
    <row r="3" spans="1:7" ht="15.75">
      <c r="A3" s="4"/>
      <c r="B3" s="4"/>
      <c r="C3" s="179" t="s">
        <v>128</v>
      </c>
      <c r="D3" s="179"/>
      <c r="E3" s="179"/>
      <c r="F3" s="179"/>
      <c r="G3" s="60"/>
    </row>
    <row r="4" spans="1:7">
      <c r="A4" s="4"/>
      <c r="B4" s="4"/>
      <c r="C4" s="4"/>
      <c r="D4" s="4"/>
      <c r="E4" s="4"/>
      <c r="F4" s="4"/>
      <c r="G4" s="60"/>
    </row>
    <row r="5" spans="1:7" ht="18" customHeight="1">
      <c r="A5" s="180" t="s">
        <v>129</v>
      </c>
      <c r="B5" s="180"/>
      <c r="C5" s="180"/>
      <c r="D5" s="180"/>
      <c r="E5" s="180"/>
      <c r="F5" s="180"/>
      <c r="G5" s="180"/>
    </row>
    <row r="6" spans="1:7" ht="18">
      <c r="A6" s="3"/>
      <c r="B6" s="3"/>
      <c r="C6" s="3"/>
      <c r="D6" s="3"/>
      <c r="E6" s="3"/>
      <c r="F6" s="3"/>
      <c r="G6" s="61"/>
    </row>
    <row r="7" spans="1:7" ht="25.5" customHeight="1">
      <c r="A7" s="76" t="s">
        <v>130</v>
      </c>
      <c r="B7" s="77" t="s">
        <v>131</v>
      </c>
      <c r="C7" s="77" t="s">
        <v>132</v>
      </c>
      <c r="D7" s="77" t="s">
        <v>15</v>
      </c>
      <c r="E7" s="76" t="s">
        <v>133</v>
      </c>
      <c r="F7" s="76" t="s">
        <v>46</v>
      </c>
      <c r="G7" s="76" t="s">
        <v>18</v>
      </c>
    </row>
    <row r="8" spans="1:7">
      <c r="A8" s="78"/>
      <c r="B8" s="79"/>
      <c r="C8" s="80" t="s">
        <v>134</v>
      </c>
      <c r="D8" s="79"/>
      <c r="E8" s="78"/>
      <c r="F8" s="78"/>
      <c r="G8" s="78"/>
    </row>
    <row r="9" spans="1:7">
      <c r="A9" s="81">
        <v>8</v>
      </c>
      <c r="B9" s="81"/>
      <c r="C9" s="81" t="s">
        <v>135</v>
      </c>
      <c r="D9" s="82"/>
      <c r="E9" s="83"/>
      <c r="F9" s="83"/>
      <c r="G9" s="83"/>
    </row>
    <row r="10" spans="1:7">
      <c r="A10" s="81"/>
      <c r="B10" s="84">
        <v>84</v>
      </c>
      <c r="C10" s="84" t="s">
        <v>136</v>
      </c>
      <c r="D10" s="82"/>
      <c r="E10" s="83"/>
      <c r="F10" s="83"/>
      <c r="G10" s="83"/>
    </row>
    <row r="11" spans="1:7">
      <c r="A11" s="81"/>
      <c r="B11" s="84"/>
      <c r="C11" s="85"/>
      <c r="D11" s="82"/>
      <c r="E11" s="83"/>
      <c r="F11" s="83"/>
      <c r="G11" s="83"/>
    </row>
    <row r="12" spans="1:7">
      <c r="A12" s="86"/>
      <c r="B12" s="87"/>
      <c r="C12" s="80" t="s">
        <v>137</v>
      </c>
      <c r="D12" s="88"/>
      <c r="E12" s="89"/>
      <c r="F12" s="89"/>
      <c r="G12" s="89"/>
    </row>
    <row r="13" spans="1:7">
      <c r="A13" s="90">
        <v>5</v>
      </c>
      <c r="B13" s="90"/>
      <c r="C13" s="91" t="s">
        <v>138</v>
      </c>
      <c r="D13" s="82"/>
      <c r="E13" s="83"/>
      <c r="F13" s="83"/>
      <c r="G13" s="83"/>
    </row>
    <row r="14" spans="1:7">
      <c r="A14" s="84"/>
      <c r="B14" s="84">
        <v>54</v>
      </c>
      <c r="C14" s="92" t="s">
        <v>139</v>
      </c>
      <c r="D14" s="82"/>
      <c r="E14" s="83"/>
      <c r="F14" s="83"/>
      <c r="G14" s="93"/>
    </row>
  </sheetData>
  <mergeCells count="3">
    <mergeCell ref="A1:G1"/>
    <mergeCell ref="C3:F3"/>
    <mergeCell ref="A5:G5"/>
  </mergeCell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5"/>
  <sheetViews>
    <sheetView workbookViewId="0">
      <selection activeCell="A33" sqref="A33"/>
    </sheetView>
  </sheetViews>
  <sheetFormatPr defaultColWidth="9" defaultRowHeight="15"/>
  <cols>
    <col min="1" max="1" width="10.7109375" customWidth="1"/>
    <col min="2" max="2" width="51.85546875" customWidth="1"/>
    <col min="3" max="3" width="13.85546875" customWidth="1"/>
    <col min="4" max="4" width="13.28515625" customWidth="1"/>
    <col min="5" max="5" width="12.140625" customWidth="1"/>
    <col min="6" max="6" width="13.85546875" customWidth="1"/>
  </cols>
  <sheetData>
    <row r="1" spans="1:6" ht="35.25" customHeight="1">
      <c r="A1" s="179" t="s">
        <v>140</v>
      </c>
      <c r="B1" s="179"/>
      <c r="C1" s="179"/>
      <c r="D1" s="179"/>
      <c r="E1" s="179"/>
      <c r="F1" s="179"/>
    </row>
    <row r="2" spans="1:6" ht="9" customHeight="1">
      <c r="A2" s="4"/>
      <c r="B2" s="4"/>
      <c r="C2" s="4"/>
      <c r="D2" s="4"/>
      <c r="E2" s="4"/>
      <c r="F2" s="4"/>
    </row>
    <row r="3" spans="1:6" ht="15.75" customHeight="1">
      <c r="A3" s="179" t="s">
        <v>128</v>
      </c>
      <c r="B3" s="179"/>
      <c r="C3" s="179"/>
      <c r="D3" s="179"/>
      <c r="E3" s="179"/>
      <c r="F3" s="179"/>
    </row>
    <row r="4" spans="1:6" ht="8.25" customHeight="1">
      <c r="A4" s="4"/>
      <c r="B4" s="4"/>
      <c r="C4" s="4"/>
      <c r="D4" s="4"/>
      <c r="E4" s="60"/>
      <c r="F4" s="60"/>
    </row>
    <row r="5" spans="1:6" ht="18" customHeight="1">
      <c r="A5" s="180" t="s">
        <v>141</v>
      </c>
      <c r="B5" s="180"/>
      <c r="C5" s="180"/>
      <c r="D5" s="180"/>
      <c r="E5" s="180"/>
      <c r="F5" s="180"/>
    </row>
    <row r="6" spans="1:6" ht="12.75" customHeight="1">
      <c r="A6" s="3"/>
      <c r="B6" s="3"/>
      <c r="C6" s="3"/>
      <c r="D6" s="3"/>
      <c r="E6" s="61"/>
      <c r="F6" s="61"/>
    </row>
    <row r="7" spans="1:6" s="57" customFormat="1" ht="25.5">
      <c r="A7" s="62" t="s">
        <v>142</v>
      </c>
      <c r="B7" s="63" t="s">
        <v>132</v>
      </c>
      <c r="C7" s="63" t="s">
        <v>15</v>
      </c>
      <c r="D7" s="62" t="s">
        <v>16</v>
      </c>
      <c r="E7" s="62" t="s">
        <v>17</v>
      </c>
      <c r="F7" s="63" t="s">
        <v>18</v>
      </c>
    </row>
    <row r="8" spans="1:6" s="57" customFormat="1" ht="15.75" customHeight="1">
      <c r="A8" s="64" t="s">
        <v>143</v>
      </c>
      <c r="B8" s="65"/>
      <c r="C8" s="66">
        <v>0</v>
      </c>
      <c r="D8" s="66">
        <v>0</v>
      </c>
      <c r="E8" s="66">
        <v>0</v>
      </c>
      <c r="F8" s="66">
        <v>0</v>
      </c>
    </row>
    <row r="9" spans="1:6" s="57" customFormat="1" ht="12.75">
      <c r="A9" s="67">
        <v>1</v>
      </c>
      <c r="B9" s="67" t="s">
        <v>98</v>
      </c>
      <c r="C9" s="68"/>
      <c r="D9" s="68"/>
      <c r="E9" s="68"/>
      <c r="F9" s="68"/>
    </row>
    <row r="10" spans="1:6" s="58" customFormat="1" ht="12.75">
      <c r="A10" s="69" t="s">
        <v>144</v>
      </c>
      <c r="B10" s="70" t="s">
        <v>145</v>
      </c>
      <c r="C10" s="71"/>
      <c r="D10" s="71"/>
      <c r="E10" s="71"/>
      <c r="F10" s="71"/>
    </row>
    <row r="11" spans="1:6" s="57" customFormat="1" ht="12.75">
      <c r="A11" s="72">
        <v>3</v>
      </c>
      <c r="B11" s="72" t="s">
        <v>100</v>
      </c>
      <c r="C11" s="68"/>
      <c r="D11" s="68"/>
      <c r="E11" s="68"/>
      <c r="F11" s="68"/>
    </row>
    <row r="12" spans="1:6" s="58" customFormat="1" ht="12.75">
      <c r="A12" s="73" t="s">
        <v>146</v>
      </c>
      <c r="B12" s="74" t="s">
        <v>147</v>
      </c>
      <c r="C12" s="71"/>
      <c r="D12" s="71"/>
      <c r="E12" s="71"/>
      <c r="F12" s="71"/>
    </row>
    <row r="13" spans="1:6" s="57" customFormat="1" ht="12.75">
      <c r="A13" s="72">
        <v>4</v>
      </c>
      <c r="B13" s="72" t="s">
        <v>102</v>
      </c>
      <c r="C13" s="68"/>
      <c r="D13" s="68"/>
      <c r="E13" s="68"/>
      <c r="F13" s="68"/>
    </row>
    <row r="14" spans="1:6" s="58" customFormat="1" ht="12.75">
      <c r="A14" s="73" t="s">
        <v>148</v>
      </c>
      <c r="B14" s="74" t="s">
        <v>149</v>
      </c>
      <c r="C14" s="71"/>
      <c r="D14" s="71"/>
      <c r="E14" s="71"/>
      <c r="F14" s="71"/>
    </row>
    <row r="15" spans="1:6" s="57" customFormat="1" ht="12.75">
      <c r="A15" s="72">
        <v>5</v>
      </c>
      <c r="B15" s="72" t="s">
        <v>104</v>
      </c>
      <c r="C15" s="68"/>
      <c r="D15" s="68"/>
      <c r="E15" s="68"/>
      <c r="F15" s="68"/>
    </row>
    <row r="16" spans="1:6" s="58" customFormat="1" ht="12.75">
      <c r="A16" s="73" t="s">
        <v>150</v>
      </c>
      <c r="B16" s="74" t="s">
        <v>151</v>
      </c>
      <c r="C16" s="71"/>
      <c r="D16" s="71"/>
      <c r="E16" s="71"/>
      <c r="F16" s="71"/>
    </row>
    <row r="17" spans="1:6" s="59" customFormat="1">
      <c r="A17" s="75" t="s">
        <v>152</v>
      </c>
      <c r="B17" s="74" t="s">
        <v>153</v>
      </c>
      <c r="C17" s="71"/>
      <c r="D17" s="71"/>
      <c r="E17" s="71"/>
      <c r="F17" s="71"/>
    </row>
    <row r="18" spans="1:6" s="59" customFormat="1">
      <c r="A18" s="73" t="s">
        <v>154</v>
      </c>
      <c r="B18" s="74" t="s">
        <v>155</v>
      </c>
      <c r="C18" s="71"/>
      <c r="D18" s="71"/>
      <c r="E18" s="71"/>
      <c r="F18" s="71"/>
    </row>
    <row r="19" spans="1:6">
      <c r="A19" s="72">
        <v>6</v>
      </c>
      <c r="B19" s="72" t="s">
        <v>108</v>
      </c>
      <c r="C19" s="68"/>
      <c r="D19" s="68"/>
      <c r="E19" s="68"/>
      <c r="F19" s="68"/>
    </row>
    <row r="20" spans="1:6" s="59" customFormat="1">
      <c r="A20" s="73" t="s">
        <v>156</v>
      </c>
      <c r="B20" s="74" t="s">
        <v>157</v>
      </c>
      <c r="C20" s="71"/>
      <c r="D20" s="71"/>
      <c r="E20" s="71"/>
      <c r="F20" s="71"/>
    </row>
    <row r="21" spans="1:6" ht="10.5" customHeight="1">
      <c r="A21" s="59"/>
      <c r="B21" s="59"/>
      <c r="C21" s="59"/>
      <c r="D21" s="59"/>
      <c r="E21" s="59"/>
      <c r="F21" s="59"/>
    </row>
    <row r="22" spans="1:6" ht="14.45" customHeight="1">
      <c r="A22" s="65" t="s">
        <v>158</v>
      </c>
      <c r="B22" s="65"/>
      <c r="C22" s="66">
        <v>0</v>
      </c>
      <c r="D22" s="66">
        <v>0</v>
      </c>
      <c r="E22" s="66">
        <v>0</v>
      </c>
      <c r="F22" s="66">
        <v>0</v>
      </c>
    </row>
    <row r="23" spans="1:6" ht="14.45" customHeight="1">
      <c r="A23" s="67">
        <v>1</v>
      </c>
      <c r="B23" s="67" t="s">
        <v>98</v>
      </c>
      <c r="C23" s="68"/>
      <c r="D23" s="68"/>
      <c r="E23" s="68"/>
      <c r="F23" s="68"/>
    </row>
    <row r="24" spans="1:6" ht="14.45" customHeight="1">
      <c r="A24" s="69" t="s">
        <v>144</v>
      </c>
      <c r="B24" s="70" t="s">
        <v>145</v>
      </c>
      <c r="C24" s="71"/>
      <c r="D24" s="71"/>
      <c r="E24" s="71"/>
      <c r="F24" s="71"/>
    </row>
    <row r="25" spans="1:6" ht="14.45" customHeight="1">
      <c r="A25" s="72">
        <v>3</v>
      </c>
      <c r="B25" s="72" t="s">
        <v>100</v>
      </c>
      <c r="C25" s="68"/>
      <c r="D25" s="68"/>
      <c r="E25" s="68"/>
      <c r="F25" s="68"/>
    </row>
    <row r="26" spans="1:6" ht="14.45" customHeight="1">
      <c r="A26" s="73" t="s">
        <v>146</v>
      </c>
      <c r="B26" s="74" t="s">
        <v>147</v>
      </c>
      <c r="C26" s="71"/>
      <c r="D26" s="71"/>
      <c r="E26" s="71"/>
      <c r="F26" s="71"/>
    </row>
    <row r="27" spans="1:6" ht="14.45" customHeight="1">
      <c r="A27" s="72">
        <v>4</v>
      </c>
      <c r="B27" s="72" t="s">
        <v>102</v>
      </c>
      <c r="C27" s="68"/>
      <c r="D27" s="68"/>
      <c r="E27" s="68"/>
      <c r="F27" s="68"/>
    </row>
    <row r="28" spans="1:6" ht="14.45" customHeight="1">
      <c r="A28" s="73" t="s">
        <v>148</v>
      </c>
      <c r="B28" s="74" t="s">
        <v>149</v>
      </c>
      <c r="C28" s="71"/>
      <c r="D28" s="71"/>
      <c r="E28" s="71"/>
      <c r="F28" s="71"/>
    </row>
    <row r="29" spans="1:6" ht="14.45" customHeight="1">
      <c r="A29" s="72">
        <v>5</v>
      </c>
      <c r="B29" s="72" t="s">
        <v>104</v>
      </c>
      <c r="C29" s="68"/>
      <c r="D29" s="68"/>
      <c r="E29" s="68"/>
      <c r="F29" s="68"/>
    </row>
    <row r="30" spans="1:6" ht="14.45" customHeight="1">
      <c r="A30" s="73" t="s">
        <v>159</v>
      </c>
      <c r="B30" s="74" t="s">
        <v>151</v>
      </c>
      <c r="C30" s="71"/>
      <c r="D30" s="71"/>
      <c r="E30" s="71"/>
      <c r="F30" s="71"/>
    </row>
    <row r="31" spans="1:6" ht="14.45" customHeight="1">
      <c r="A31" s="75" t="s">
        <v>152</v>
      </c>
      <c r="B31" s="74" t="s">
        <v>153</v>
      </c>
      <c r="C31" s="71"/>
      <c r="D31" s="71"/>
      <c r="E31" s="71"/>
      <c r="F31" s="71"/>
    </row>
    <row r="32" spans="1:6" ht="14.45" customHeight="1">
      <c r="A32" s="75" t="s">
        <v>160</v>
      </c>
      <c r="B32" s="74" t="s">
        <v>161</v>
      </c>
      <c r="C32" s="71"/>
      <c r="D32" s="71"/>
      <c r="E32" s="71"/>
      <c r="F32" s="71"/>
    </row>
    <row r="33" spans="1:6" ht="14.45" customHeight="1">
      <c r="A33" s="72">
        <v>6</v>
      </c>
      <c r="B33" s="72" t="s">
        <v>108</v>
      </c>
      <c r="C33" s="68"/>
      <c r="D33" s="68"/>
      <c r="E33" s="68"/>
      <c r="F33" s="68"/>
    </row>
    <row r="34" spans="1:6" ht="14.45" customHeight="1">
      <c r="A34" s="73" t="s">
        <v>156</v>
      </c>
      <c r="B34" s="74" t="s">
        <v>157</v>
      </c>
      <c r="C34" s="71"/>
      <c r="D34" s="71"/>
      <c r="E34" s="71"/>
      <c r="F34" s="71"/>
    </row>
    <row r="35" spans="1:6" ht="14.45" customHeight="1">
      <c r="A35" s="59"/>
      <c r="B35" s="59"/>
      <c r="C35" s="59"/>
      <c r="D35" s="59"/>
      <c r="E35" s="59"/>
      <c r="F35" s="59"/>
    </row>
  </sheetData>
  <mergeCells count="3">
    <mergeCell ref="A1:F1"/>
    <mergeCell ref="A3:F3"/>
    <mergeCell ref="A5:F5"/>
  </mergeCells>
  <pageMargins left="0.70866141732283505" right="0.70866141732283505" top="0.74803149606299202" bottom="0.55118110236220497" header="0.31496062992126" footer="0.3149606299212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Naslovna</vt:lpstr>
      <vt:lpstr>SAŽETAK</vt:lpstr>
      <vt:lpstr>A1.Prihodi i rashodi prema ekon</vt:lpstr>
      <vt:lpstr>Prihodi i rashodi po izvorima</vt:lpstr>
      <vt:lpstr>A2. Prihodi i rashodi prema izv</vt:lpstr>
      <vt:lpstr>A3. Rashodi prema funkc.klasif</vt:lpstr>
      <vt:lpstr>B1. Račun financ.prema ekon.kla</vt:lpstr>
      <vt:lpstr>List1</vt:lpstr>
      <vt:lpstr>B2. Račun financ.prema izvorima</vt:lpstr>
      <vt:lpstr>Preneseni višak</vt:lpstr>
      <vt:lpstr>II.POSEBNI DIO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Dom Poreč</cp:lastModifiedBy>
  <cp:lastPrinted>2026-06-03T17:09:54Z</cp:lastPrinted>
  <dcterms:created xsi:type="dcterms:W3CDTF">2022-08-12T12:51:00Z</dcterms:created>
  <dcterms:modified xsi:type="dcterms:W3CDTF">2026-06-03T17:21:49Z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1033-12.1.0.26880</vt:lpwstr>
  </property>
  <property fmtid="{D5CDD505-2E9C-101B-9397-08002B2CF9AE}" pid="3" name="CalculationRule">
    <vt:i4>0</vt:i4>
  </property>
  <property fmtid="{D5CDD505-2E9C-101B-9397-08002B2CF9AE}" pid="4" name="ICV">
    <vt:lpwstr>98F49D0C46DD4D7F8A8E860FD5F1254E_12</vt:lpwstr>
  </property>
</Properties>
</file>